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vechtdalcollege-my.sharepoint.com/personal/jmn_vechtdalcollege_nl/Documents/Projecten/Wikiwijs/Excel/"/>
    </mc:Choice>
  </mc:AlternateContent>
  <bookViews>
    <workbookView xWindow="6900" yWindow="1185" windowWidth="16380" windowHeight="8130"/>
  </bookViews>
  <sheets>
    <sheet name="Blad1" sheetId="7" r:id="rId1"/>
    <sheet name="Blad2" sheetId="6" r:id="rId2"/>
    <sheet name="Blad3" sheetId="5" r:id="rId3"/>
    <sheet name="Blad4" sheetId="1" r:id="rId4"/>
    <sheet name="Blad5" sheetId="2" r:id="rId5"/>
    <sheet name="Blad6" sheetId="3" r:id="rId6"/>
    <sheet name="Blad7" sheetId="4" r:id="rId7"/>
  </sheets>
  <calcPr calcId="152511"/>
</workbook>
</file>

<file path=xl/calcChain.xml><?xml version="1.0" encoding="utf-8"?>
<calcChain xmlns="http://schemas.openxmlformats.org/spreadsheetml/2006/main">
  <c r="E7" i="7" l="1"/>
  <c r="E8" i="7"/>
  <c r="E6" i="7"/>
  <c r="E9" i="7"/>
  <c r="E20" i="7"/>
  <c r="E17" i="7"/>
  <c r="E14" i="7"/>
  <c r="E13" i="7"/>
  <c r="E5" i="7"/>
  <c r="E11" i="7"/>
  <c r="E18" i="7"/>
  <c r="E12" i="7"/>
  <c r="E10" i="7"/>
  <c r="E15" i="7"/>
  <c r="E16" i="7"/>
  <c r="E22" i="7"/>
  <c r="E19" i="7"/>
  <c r="E21" i="7"/>
  <c r="E23" i="7" l="1"/>
  <c r="E24" i="7"/>
  <c r="E25" i="7"/>
  <c r="E27" i="7"/>
  <c r="E28" i="7"/>
  <c r="E29" i="7"/>
  <c r="E31" i="7"/>
  <c r="E32" i="7"/>
  <c r="E40" i="7"/>
  <c r="E38" i="7"/>
  <c r="E37" i="7"/>
  <c r="E35" i="7"/>
  <c r="E30" i="7"/>
  <c r="E36" i="7"/>
  <c r="E33" i="7"/>
  <c r="E34" i="7"/>
  <c r="E39" i="7"/>
  <c r="E41" i="7"/>
  <c r="E4" i="7"/>
  <c r="E4" i="6"/>
  <c r="E3" i="6"/>
  <c r="E26" i="7" l="1"/>
  <c r="D45" i="7"/>
  <c r="C45" i="7"/>
  <c r="B44" i="7"/>
  <c r="B43" i="7"/>
  <c r="E42" i="7"/>
  <c r="B45" i="7" l="1"/>
  <c r="B46" i="7" s="1"/>
  <c r="E5" i="6"/>
  <c r="E7" i="6"/>
  <c r="E8" i="6"/>
  <c r="E16" i="6"/>
  <c r="E14" i="6"/>
  <c r="E11" i="6"/>
  <c r="E18" i="6"/>
  <c r="E13" i="6"/>
  <c r="E10" i="6"/>
  <c r="E12" i="6"/>
  <c r="E9" i="6"/>
  <c r="E15" i="6"/>
  <c r="E20" i="6"/>
  <c r="E6" i="6"/>
  <c r="E21" i="6"/>
  <c r="E17" i="6"/>
  <c r="E22" i="6"/>
  <c r="E19" i="6"/>
  <c r="E23" i="6"/>
  <c r="E30" i="6"/>
  <c r="E29" i="6"/>
  <c r="E28" i="6"/>
  <c r="E27" i="6"/>
  <c r="E26" i="6"/>
  <c r="E25" i="6"/>
  <c r="E24" i="6"/>
  <c r="E31" i="6"/>
  <c r="E32" i="6"/>
  <c r="E33" i="6"/>
  <c r="K36" i="6" l="1"/>
  <c r="I36" i="6"/>
  <c r="H36" i="6"/>
  <c r="G37" i="6" s="1"/>
  <c r="C36" i="6"/>
  <c r="G35" i="6"/>
  <c r="B35" i="6"/>
  <c r="G34" i="6"/>
  <c r="B34" i="6"/>
  <c r="J33" i="6"/>
  <c r="D36" i="6"/>
  <c r="J3" i="6"/>
  <c r="E26" i="5"/>
  <c r="E27" i="5"/>
  <c r="E36" i="5"/>
  <c r="E33" i="5"/>
  <c r="E37" i="5"/>
  <c r="E29" i="5"/>
  <c r="E30" i="5"/>
  <c r="E35" i="5"/>
  <c r="E28" i="5"/>
  <c r="E32" i="5"/>
  <c r="E34" i="5"/>
  <c r="E31" i="5"/>
  <c r="E38" i="5"/>
  <c r="E4" i="5"/>
  <c r="E18" i="5"/>
  <c r="E20" i="5"/>
  <c r="E9" i="5"/>
  <c r="E21" i="5"/>
  <c r="E14" i="5"/>
  <c r="E12" i="5"/>
  <c r="E8" i="5"/>
  <c r="E11" i="5"/>
  <c r="E10" i="5"/>
  <c r="E17" i="5"/>
  <c r="E6" i="5"/>
  <c r="E15" i="5"/>
  <c r="E5" i="5"/>
  <c r="E7" i="5"/>
  <c r="E23" i="5"/>
  <c r="E22" i="5"/>
  <c r="E16" i="5"/>
  <c r="E19" i="5"/>
  <c r="E13" i="5"/>
  <c r="E25" i="5"/>
  <c r="D24" i="5"/>
  <c r="D42" i="5"/>
  <c r="C42" i="5"/>
  <c r="E39" i="5"/>
  <c r="B41" i="5"/>
  <c r="E3" i="5"/>
  <c r="E29" i="1"/>
  <c r="E33" i="1"/>
  <c r="E35" i="1"/>
  <c r="E28" i="1"/>
  <c r="E34" i="1"/>
  <c r="E32" i="1"/>
  <c r="E31" i="1"/>
  <c r="E30" i="1"/>
  <c r="E27" i="1"/>
  <c r="E36" i="1"/>
  <c r="E16" i="1"/>
  <c r="E15" i="1"/>
  <c r="E19" i="1"/>
  <c r="E17" i="1"/>
  <c r="E13" i="1"/>
  <c r="E20" i="1"/>
  <c r="E14" i="1"/>
  <c r="E23" i="1"/>
  <c r="E4" i="4"/>
  <c r="E7" i="4"/>
  <c r="E8" i="4"/>
  <c r="E9" i="4"/>
  <c r="E10" i="4"/>
  <c r="E11" i="4"/>
  <c r="E12" i="4"/>
  <c r="E13" i="4"/>
  <c r="B18" i="4"/>
  <c r="B19" i="4"/>
  <c r="C20" i="4"/>
  <c r="D20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0" i="3"/>
  <c r="E41" i="3"/>
  <c r="E42" i="3"/>
  <c r="E43" i="3"/>
  <c r="E44" i="3"/>
  <c r="B45" i="3"/>
  <c r="B46" i="3"/>
  <c r="C47" i="3"/>
  <c r="D47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38" i="2"/>
  <c r="B40" i="2" s="1"/>
  <c r="E38" i="2"/>
  <c r="E39" i="2"/>
  <c r="C42" i="2"/>
  <c r="D42" i="2"/>
  <c r="E3" i="1"/>
  <c r="E4" i="1"/>
  <c r="E5" i="1"/>
  <c r="B6" i="1"/>
  <c r="B39" i="1" s="1"/>
  <c r="E6" i="1"/>
  <c r="E7" i="1"/>
  <c r="E8" i="1"/>
  <c r="E9" i="1"/>
  <c r="E10" i="1"/>
  <c r="E11" i="1"/>
  <c r="E12" i="1"/>
  <c r="E21" i="1"/>
  <c r="E26" i="1"/>
  <c r="E24" i="1"/>
  <c r="E22" i="1"/>
  <c r="E25" i="1"/>
  <c r="E18" i="1"/>
  <c r="E37" i="1"/>
  <c r="C40" i="1"/>
  <c r="D40" i="1"/>
  <c r="B38" i="1" l="1"/>
  <c r="B40" i="1" s="1"/>
  <c r="B41" i="1" s="1"/>
  <c r="G36" i="6"/>
  <c r="B47" i="3"/>
  <c r="B48" i="3" s="1"/>
  <c r="B20" i="4"/>
  <c r="B21" i="4" s="1"/>
  <c r="B36" i="6"/>
  <c r="B37" i="6" s="1"/>
  <c r="B41" i="2"/>
  <c r="B42" i="2" s="1"/>
  <c r="B43" i="2" s="1"/>
  <c r="B40" i="5"/>
  <c r="B42" i="5" s="1"/>
  <c r="B43" i="5" s="1"/>
</calcChain>
</file>

<file path=xl/sharedStrings.xml><?xml version="1.0" encoding="utf-8"?>
<sst xmlns="http://schemas.openxmlformats.org/spreadsheetml/2006/main" count="90" uniqueCount="13">
  <si>
    <t>Datum</t>
  </si>
  <si>
    <t>Kilometers</t>
  </si>
  <si>
    <t>Brandstof</t>
  </si>
  <si>
    <t>Andere kosten</t>
  </si>
  <si>
    <t>Liter</t>
  </si>
  <si>
    <t>Bedrag</t>
  </si>
  <si>
    <t>literprijs</t>
  </si>
  <si>
    <t>Begin</t>
  </si>
  <si>
    <t>Eind</t>
  </si>
  <si>
    <t>Totaal:</t>
  </si>
  <si>
    <t>Gemiddeld:</t>
  </si>
  <si>
    <t>km per liter</t>
  </si>
  <si>
    <t>€ 500,-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</si>
</sst>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d/mm/yy;@"/>
    <numFmt numFmtId="165" formatCode="&quot;€ &quot;#,##0.00"/>
    <numFmt numFmtId="166" formatCode="#,##0.000"/>
    <numFmt numFmtId="167" formatCode="&quot;€ &quot;#,##0.00_-"/>
    <numFmt numFmtId="168" formatCode="dd/mm/yyyy"/>
    <numFmt numFmtId="169" formatCode="0.0"/>
    <numFmt numFmtId="170" formatCode="&quot;€ &quot;#,##0.000"/>
    <numFmt numFmtId="171" formatCode="&quot;€ &quot;#,##0.000_-"/>
    <numFmt numFmtId="172" formatCode="&quot;€&quot;\ #,##0.00"/>
    <numFmt numFmtId="173" formatCode="&quot;€&quot;\ #,##0.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168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right"/>
    </xf>
    <xf numFmtId="4" fontId="0" fillId="0" borderId="0" xfId="0" applyNumberFormat="1"/>
    <xf numFmtId="170" fontId="0" fillId="0" borderId="0" xfId="0" applyNumberFormat="1"/>
    <xf numFmtId="4" fontId="1" fillId="2" borderId="0" xfId="0" applyNumberFormat="1" applyFont="1" applyFill="1" applyAlignment="1">
      <alignment horizontal="right"/>
    </xf>
    <xf numFmtId="170" fontId="1" fillId="2" borderId="0" xfId="0" applyNumberFormat="1" applyFont="1" applyFill="1" applyAlignment="1">
      <alignment horizontal="right"/>
    </xf>
    <xf numFmtId="170" fontId="0" fillId="0" borderId="1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71" fontId="1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8" fontId="1" fillId="2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72" fontId="1" fillId="3" borderId="0" xfId="0" applyNumberFormat="1" applyFont="1" applyFill="1" applyAlignment="1">
      <alignment horizontal="right"/>
    </xf>
    <xf numFmtId="172" fontId="0" fillId="0" borderId="0" xfId="0" applyNumberFormat="1"/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173" fontId="1" fillId="2" borderId="0" xfId="0" applyNumberFormat="1" applyFont="1" applyFill="1" applyAlignment="1">
      <alignment horizontal="right"/>
    </xf>
    <xf numFmtId="173" fontId="0" fillId="0" borderId="0" xfId="0" applyNumberFormat="1"/>
    <xf numFmtId="173" fontId="0" fillId="0" borderId="1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2" fontId="1" fillId="2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/>
    <xf numFmtId="172" fontId="0" fillId="0" borderId="0" xfId="0" applyNumberFormat="1" applyFill="1"/>
    <xf numFmtId="173" fontId="0" fillId="0" borderId="0" xfId="0" applyNumberFormat="1" applyFill="1"/>
    <xf numFmtId="167" fontId="1" fillId="2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pane ySplit="2" topLeftCell="A3" activePane="bottomLeft" state="frozen"/>
      <selection pane="bottomLeft" activeCell="A4" sqref="A4:XFD4"/>
    </sheetView>
  </sheetViews>
  <sheetFormatPr defaultRowHeight="12.75" x14ac:dyDescent="0.2"/>
  <cols>
    <col min="1" max="1" width="9.140625" style="1"/>
    <col min="2" max="2" width="11.140625" customWidth="1"/>
    <col min="4" max="4" width="9.7109375" style="49" bestFit="1" customWidth="1"/>
    <col min="5" max="5" width="9.140625" style="54"/>
  </cols>
  <sheetData>
    <row r="1" spans="1:5" s="7" customFormat="1" x14ac:dyDescent="0.2">
      <c r="A1" s="4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4"/>
      <c r="B2" s="5"/>
      <c r="C2" s="8" t="s">
        <v>4</v>
      </c>
      <c r="D2" s="57" t="s">
        <v>5</v>
      </c>
      <c r="E2" s="53" t="s">
        <v>6</v>
      </c>
    </row>
    <row r="3" spans="1:5" x14ac:dyDescent="0.2">
      <c r="A3" s="1">
        <v>41640</v>
      </c>
      <c r="B3">
        <v>91806</v>
      </c>
    </row>
    <row r="4" spans="1:5" x14ac:dyDescent="0.2">
      <c r="A4" s="1">
        <v>41700</v>
      </c>
      <c r="B4">
        <v>91810</v>
      </c>
      <c r="C4">
        <v>16.260000000000002</v>
      </c>
      <c r="D4" s="49">
        <v>27.14</v>
      </c>
      <c r="E4" s="54">
        <f t="shared" ref="E4:E40" si="0">IF(C4&lt;&gt;"",D4/C4,"")</f>
        <v>1.6691266912669125</v>
      </c>
    </row>
    <row r="5" spans="1:5" x14ac:dyDescent="0.2">
      <c r="A5" s="1">
        <v>41708</v>
      </c>
      <c r="C5">
        <v>15.38</v>
      </c>
      <c r="D5" s="49">
        <v>25.21</v>
      </c>
      <c r="E5" s="54">
        <f t="shared" si="0"/>
        <v>1.6391417425227568</v>
      </c>
    </row>
    <row r="6" spans="1:5" x14ac:dyDescent="0.2">
      <c r="A6" s="1">
        <v>41712</v>
      </c>
      <c r="E6" s="54" t="str">
        <f t="shared" si="0"/>
        <v/>
      </c>
    </row>
    <row r="7" spans="1:5" x14ac:dyDescent="0.2">
      <c r="A7" s="1">
        <v>41712</v>
      </c>
      <c r="C7">
        <v>13.18</v>
      </c>
      <c r="D7" s="49">
        <v>21.6</v>
      </c>
      <c r="E7" s="54">
        <f t="shared" si="0"/>
        <v>1.638846737481032</v>
      </c>
    </row>
    <row r="8" spans="1:5" x14ac:dyDescent="0.2">
      <c r="A8" s="1">
        <v>41718</v>
      </c>
      <c r="E8" s="54" t="str">
        <f t="shared" si="0"/>
        <v/>
      </c>
    </row>
    <row r="9" spans="1:5" x14ac:dyDescent="0.2">
      <c r="A9" s="1">
        <v>41718</v>
      </c>
      <c r="E9" s="54" t="str">
        <f t="shared" si="0"/>
        <v/>
      </c>
    </row>
    <row r="10" spans="1:5" x14ac:dyDescent="0.2">
      <c r="A10" s="1">
        <v>41722</v>
      </c>
      <c r="C10">
        <v>11.6</v>
      </c>
      <c r="D10" s="49">
        <v>18.899999999999999</v>
      </c>
      <c r="E10" s="54">
        <f t="shared" si="0"/>
        <v>1.6293103448275861</v>
      </c>
    </row>
    <row r="11" spans="1:5" x14ac:dyDescent="0.2">
      <c r="A11" s="1">
        <v>41726</v>
      </c>
      <c r="C11">
        <v>13.88</v>
      </c>
      <c r="D11" s="49">
        <v>22.89</v>
      </c>
      <c r="E11" s="54">
        <f t="shared" si="0"/>
        <v>1.649135446685879</v>
      </c>
    </row>
    <row r="12" spans="1:5" x14ac:dyDescent="0.2">
      <c r="A12" s="1">
        <v>41736</v>
      </c>
      <c r="C12">
        <v>14.29</v>
      </c>
      <c r="D12" s="49">
        <v>23.42</v>
      </c>
      <c r="E12" s="54">
        <f t="shared" si="0"/>
        <v>1.6389083275017498</v>
      </c>
    </row>
    <row r="13" spans="1:5" x14ac:dyDescent="0.2">
      <c r="A13" s="1">
        <v>41753</v>
      </c>
      <c r="C13">
        <v>14.67</v>
      </c>
      <c r="D13" s="49">
        <v>24.57</v>
      </c>
      <c r="E13" s="54">
        <f t="shared" si="0"/>
        <v>1.6748466257668713</v>
      </c>
    </row>
    <row r="14" spans="1:5" x14ac:dyDescent="0.2">
      <c r="A14" s="1">
        <v>41773</v>
      </c>
      <c r="C14">
        <v>16.41</v>
      </c>
      <c r="D14" s="49">
        <v>27.22</v>
      </c>
      <c r="E14" s="54">
        <f t="shared" si="0"/>
        <v>1.6587446678854356</v>
      </c>
    </row>
    <row r="15" spans="1:5" x14ac:dyDescent="0.2">
      <c r="A15" s="1">
        <v>41785</v>
      </c>
      <c r="C15">
        <v>13.88</v>
      </c>
      <c r="D15" s="49">
        <v>23.44</v>
      </c>
      <c r="E15" s="54">
        <f t="shared" si="0"/>
        <v>1.6887608069164266</v>
      </c>
    </row>
    <row r="16" spans="1:5" x14ac:dyDescent="0.2">
      <c r="A16" s="1">
        <v>41789</v>
      </c>
      <c r="C16">
        <v>12.5</v>
      </c>
      <c r="D16" s="49">
        <v>21.19</v>
      </c>
      <c r="E16" s="54">
        <f t="shared" si="0"/>
        <v>1.6952</v>
      </c>
    </row>
    <row r="17" spans="1:5" x14ac:dyDescent="0.2">
      <c r="A17" s="1">
        <v>41793</v>
      </c>
      <c r="C17">
        <v>13.08</v>
      </c>
      <c r="D17" s="49">
        <v>21.96</v>
      </c>
      <c r="E17" s="54">
        <f t="shared" si="0"/>
        <v>1.6788990825688075</v>
      </c>
    </row>
    <row r="18" spans="1:5" x14ac:dyDescent="0.2">
      <c r="A18" s="1">
        <v>41799</v>
      </c>
      <c r="C18">
        <v>11.81</v>
      </c>
      <c r="D18" s="49">
        <v>20.3</v>
      </c>
      <c r="E18" s="54">
        <f t="shared" si="0"/>
        <v>1.7188823031329381</v>
      </c>
    </row>
    <row r="19" spans="1:5" x14ac:dyDescent="0.2">
      <c r="A19" s="1">
        <v>41808</v>
      </c>
      <c r="C19">
        <v>15.24</v>
      </c>
      <c r="D19" s="49">
        <v>25.89</v>
      </c>
      <c r="E19" s="54">
        <f t="shared" si="0"/>
        <v>1.6988188976377954</v>
      </c>
    </row>
    <row r="20" spans="1:5" x14ac:dyDescent="0.2">
      <c r="A20" s="1">
        <v>41817</v>
      </c>
      <c r="B20">
        <v>95200</v>
      </c>
      <c r="E20" s="54" t="str">
        <f t="shared" si="0"/>
        <v/>
      </c>
    </row>
    <row r="21" spans="1:5" x14ac:dyDescent="0.2">
      <c r="A21" s="1">
        <v>41820</v>
      </c>
      <c r="C21">
        <v>14.26</v>
      </c>
      <c r="D21" s="49">
        <v>24.37</v>
      </c>
      <c r="E21" s="54">
        <f t="shared" si="0"/>
        <v>1.7089761570827491</v>
      </c>
    </row>
    <row r="22" spans="1:5" x14ac:dyDescent="0.2">
      <c r="A22" s="1">
        <v>41824</v>
      </c>
      <c r="C22">
        <v>8.85</v>
      </c>
      <c r="D22" s="49">
        <v>15.21</v>
      </c>
      <c r="E22" s="54">
        <f t="shared" si="0"/>
        <v>1.7186440677966104</v>
      </c>
    </row>
    <row r="23" spans="1:5" s="58" customFormat="1" x14ac:dyDescent="0.2">
      <c r="A23" s="59">
        <v>41827</v>
      </c>
      <c r="B23" s="58">
        <v>95703</v>
      </c>
      <c r="D23" s="60"/>
      <c r="E23" s="61" t="str">
        <f t="shared" si="0"/>
        <v/>
      </c>
    </row>
    <row r="24" spans="1:5" s="58" customFormat="1" x14ac:dyDescent="0.2">
      <c r="A24" s="59">
        <v>41827</v>
      </c>
      <c r="C24" s="58">
        <v>9.4700000000000006</v>
      </c>
      <c r="D24" s="60">
        <v>15</v>
      </c>
      <c r="E24" s="61">
        <f t="shared" si="0"/>
        <v>1.583949313621964</v>
      </c>
    </row>
    <row r="25" spans="1:5" s="58" customFormat="1" x14ac:dyDescent="0.2">
      <c r="A25" s="59">
        <v>41827</v>
      </c>
      <c r="C25" s="58">
        <v>10.37</v>
      </c>
      <c r="D25" s="60">
        <v>16.690000000000001</v>
      </c>
      <c r="E25" s="61">
        <f t="shared" si="0"/>
        <v>1.6094503375120544</v>
      </c>
    </row>
    <row r="26" spans="1:5" s="58" customFormat="1" x14ac:dyDescent="0.2">
      <c r="A26" s="59">
        <v>41828</v>
      </c>
      <c r="C26" s="58">
        <v>8.1999999999999993</v>
      </c>
      <c r="D26" s="60">
        <v>13.27</v>
      </c>
      <c r="E26" s="61">
        <f t="shared" si="0"/>
        <v>1.6182926829268294</v>
      </c>
    </row>
    <row r="27" spans="1:5" s="58" customFormat="1" x14ac:dyDescent="0.2">
      <c r="A27" s="59">
        <v>41834</v>
      </c>
      <c r="C27" s="58">
        <v>12.57</v>
      </c>
      <c r="D27" s="60">
        <v>20.23</v>
      </c>
      <c r="E27" s="61">
        <f t="shared" si="0"/>
        <v>1.609387430389817</v>
      </c>
    </row>
    <row r="28" spans="1:5" s="58" customFormat="1" x14ac:dyDescent="0.2">
      <c r="A28" s="59">
        <v>41834</v>
      </c>
      <c r="C28" s="58">
        <v>10.85</v>
      </c>
      <c r="D28" s="60">
        <v>17.350000000000001</v>
      </c>
      <c r="E28" s="61">
        <f t="shared" si="0"/>
        <v>1.5990783410138252</v>
      </c>
    </row>
    <row r="29" spans="1:5" s="58" customFormat="1" x14ac:dyDescent="0.2">
      <c r="A29" s="59">
        <v>41834</v>
      </c>
      <c r="B29" s="58">
        <v>98327</v>
      </c>
      <c r="D29" s="60"/>
      <c r="E29" s="61" t="str">
        <f t="shared" si="0"/>
        <v/>
      </c>
    </row>
    <row r="30" spans="1:5" s="58" customFormat="1" x14ac:dyDescent="0.2">
      <c r="A30" s="59">
        <v>41872</v>
      </c>
      <c r="C30" s="58">
        <v>15.34</v>
      </c>
      <c r="D30" s="60">
        <v>24.84</v>
      </c>
      <c r="E30" s="61">
        <f t="shared" si="0"/>
        <v>1.6192959582790092</v>
      </c>
    </row>
    <row r="31" spans="1:5" s="58" customFormat="1" x14ac:dyDescent="0.2">
      <c r="A31" s="59">
        <v>41880</v>
      </c>
      <c r="B31" s="58">
        <v>98658</v>
      </c>
      <c r="D31" s="60"/>
      <c r="E31" s="61" t="str">
        <f t="shared" si="0"/>
        <v/>
      </c>
    </row>
    <row r="32" spans="1:5" s="58" customFormat="1" x14ac:dyDescent="0.2">
      <c r="A32" s="59">
        <v>41880</v>
      </c>
      <c r="D32" s="60"/>
      <c r="E32" s="61" t="str">
        <f t="shared" si="0"/>
        <v/>
      </c>
    </row>
    <row r="33" spans="1:5" s="58" customFormat="1" x14ac:dyDescent="0.2">
      <c r="A33" s="59">
        <v>41891</v>
      </c>
      <c r="C33" s="58">
        <v>13.87</v>
      </c>
      <c r="D33" s="60">
        <v>23.43</v>
      </c>
      <c r="E33" s="61">
        <f t="shared" si="0"/>
        <v>1.6892573900504688</v>
      </c>
    </row>
    <row r="34" spans="1:5" s="58" customFormat="1" x14ac:dyDescent="0.2">
      <c r="A34" s="59">
        <v>41898</v>
      </c>
      <c r="C34" s="58">
        <v>13.84</v>
      </c>
      <c r="D34" s="60">
        <v>23.38</v>
      </c>
      <c r="E34" s="61">
        <f t="shared" si="0"/>
        <v>1.6893063583815029</v>
      </c>
    </row>
    <row r="35" spans="1:5" s="58" customFormat="1" x14ac:dyDescent="0.2">
      <c r="A35" s="59">
        <v>41905</v>
      </c>
      <c r="C35" s="58">
        <v>10.96</v>
      </c>
      <c r="D35" s="60">
        <v>18.399999999999999</v>
      </c>
      <c r="E35" s="61">
        <f t="shared" si="0"/>
        <v>1.6788321167883209</v>
      </c>
    </row>
    <row r="36" spans="1:5" s="58" customFormat="1" x14ac:dyDescent="0.2">
      <c r="A36" s="59">
        <v>41905</v>
      </c>
      <c r="C36" s="58">
        <v>13.66</v>
      </c>
      <c r="D36" s="60">
        <v>22.94</v>
      </c>
      <c r="E36" s="61">
        <f t="shared" si="0"/>
        <v>1.6793557833089312</v>
      </c>
    </row>
    <row r="37" spans="1:5" s="58" customFormat="1" x14ac:dyDescent="0.2">
      <c r="A37" s="59">
        <v>41919</v>
      </c>
      <c r="C37" s="58">
        <v>13.08</v>
      </c>
      <c r="D37" s="60">
        <v>22.2</v>
      </c>
      <c r="E37" s="61">
        <f t="shared" si="0"/>
        <v>1.6972477064220184</v>
      </c>
    </row>
    <row r="38" spans="1:5" s="58" customFormat="1" x14ac:dyDescent="0.2">
      <c r="A38" s="59">
        <v>41926</v>
      </c>
      <c r="C38" s="58">
        <v>14.08</v>
      </c>
      <c r="D38" s="60">
        <v>22.09</v>
      </c>
      <c r="E38" s="61">
        <f t="shared" si="0"/>
        <v>1.5688920454545454</v>
      </c>
    </row>
    <row r="39" spans="1:5" s="58" customFormat="1" x14ac:dyDescent="0.2">
      <c r="A39" s="59">
        <v>41929</v>
      </c>
      <c r="B39" s="58">
        <v>100403</v>
      </c>
      <c r="C39" s="58">
        <v>11.09</v>
      </c>
      <c r="D39" s="60">
        <v>16.73</v>
      </c>
      <c r="E39" s="61">
        <f t="shared" si="0"/>
        <v>1.5085662759242562</v>
      </c>
    </row>
    <row r="40" spans="1:5" x14ac:dyDescent="0.2">
      <c r="A40" s="1">
        <v>41947</v>
      </c>
      <c r="B40">
        <v>100553</v>
      </c>
      <c r="E40" s="54" t="str">
        <f t="shared" si="0"/>
        <v/>
      </c>
    </row>
    <row r="41" spans="1:5" x14ac:dyDescent="0.2">
      <c r="E41" s="54" t="str">
        <f t="shared" ref="E41" si="1">IF(C41&lt;&gt;"",D41/C41,"")</f>
        <v/>
      </c>
    </row>
    <row r="42" spans="1:5" x14ac:dyDescent="0.2">
      <c r="C42" s="2"/>
      <c r="E42" s="54" t="str">
        <f t="shared" ref="E42" si="2">IF(C42&lt;&gt;"",D42/C42,"")</f>
        <v/>
      </c>
    </row>
    <row r="43" spans="1:5" x14ac:dyDescent="0.2">
      <c r="A43" s="45" t="s">
        <v>7</v>
      </c>
      <c r="B43" s="11">
        <f>MIN(B3:B42)</f>
        <v>91806</v>
      </c>
      <c r="C43" s="12"/>
      <c r="D43" s="50"/>
      <c r="E43" s="55"/>
    </row>
    <row r="44" spans="1:5" x14ac:dyDescent="0.2">
      <c r="A44" s="46" t="s">
        <v>8</v>
      </c>
      <c r="B44" s="9">
        <f>MAX(B3:B42)</f>
        <v>100553</v>
      </c>
      <c r="C44" s="16"/>
      <c r="D44" s="51"/>
      <c r="E44" s="56"/>
    </row>
    <row r="45" spans="1:5" x14ac:dyDescent="0.2">
      <c r="A45" s="46" t="s">
        <v>9</v>
      </c>
      <c r="B45" s="9">
        <f>B44-B43</f>
        <v>8747</v>
      </c>
      <c r="C45" s="16">
        <f>SUM(C3:C42)</f>
        <v>362.6699999999999</v>
      </c>
      <c r="D45" s="52">
        <f>SUM(D3:D42)</f>
        <v>599.86000000000013</v>
      </c>
      <c r="E45" s="56"/>
    </row>
    <row r="46" spans="1:5" x14ac:dyDescent="0.2">
      <c r="A46" s="47" t="s">
        <v>10</v>
      </c>
      <c r="B46" s="21">
        <f>IF(C45&gt;0,B45/C45,"")</f>
        <v>24.118344500510112</v>
      </c>
      <c r="C46" s="16" t="s">
        <v>11</v>
      </c>
      <c r="D46" s="51"/>
      <c r="E46" s="56"/>
    </row>
    <row r="47" spans="1:5" x14ac:dyDescent="0.2">
      <c r="C47" s="2"/>
    </row>
  </sheetData>
  <sortState ref="A3:J47">
    <sortCondition ref="A3:A47"/>
  </sortState>
  <mergeCells count="1">
    <mergeCell ref="C1:E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9.140625" style="1"/>
    <col min="2" max="2" width="10.85546875" customWidth="1"/>
    <col min="3" max="3" width="10.28515625" style="2" customWidth="1"/>
    <col min="4" max="4" width="9.7109375" style="3" bestFit="1" customWidth="1"/>
    <col min="5" max="5" width="9.140625" style="54"/>
    <col min="6" max="6" width="0" style="1" hidden="1" customWidth="1"/>
    <col min="7" max="7" width="11.42578125" hidden="1" customWidth="1"/>
    <col min="8" max="8" width="0" hidden="1" customWidth="1"/>
    <col min="9" max="9" width="0" style="49" hidden="1" customWidth="1"/>
    <col min="10" max="10" width="10.28515625" hidden="1" customWidth="1"/>
    <col min="11" max="11" width="15.140625" hidden="1" customWidth="1"/>
  </cols>
  <sheetData>
    <row r="1" spans="1:11" s="7" customFormat="1" x14ac:dyDescent="0.2">
      <c r="A1" s="4" t="s">
        <v>0</v>
      </c>
      <c r="B1" s="5" t="s">
        <v>1</v>
      </c>
      <c r="C1" s="62" t="s">
        <v>2</v>
      </c>
      <c r="D1" s="62"/>
      <c r="E1" s="62"/>
      <c r="F1" s="40" t="s">
        <v>0</v>
      </c>
      <c r="G1" s="41" t="s">
        <v>1</v>
      </c>
      <c r="H1" s="63" t="s">
        <v>2</v>
      </c>
      <c r="I1" s="63"/>
      <c r="J1" s="63"/>
      <c r="K1" s="42" t="s">
        <v>3</v>
      </c>
    </row>
    <row r="2" spans="1:11" s="7" customFormat="1" x14ac:dyDescent="0.2">
      <c r="A2" s="4"/>
      <c r="B2" s="5"/>
      <c r="C2" s="8" t="s">
        <v>4</v>
      </c>
      <c r="D2" s="6" t="s">
        <v>5</v>
      </c>
      <c r="E2" s="53" t="s">
        <v>6</v>
      </c>
      <c r="F2" s="40"/>
      <c r="G2" s="41"/>
      <c r="H2" s="43" t="s">
        <v>4</v>
      </c>
      <c r="I2" s="48" t="s">
        <v>5</v>
      </c>
      <c r="J2" s="44" t="s">
        <v>6</v>
      </c>
      <c r="K2" s="42"/>
    </row>
    <row r="3" spans="1:11" x14ac:dyDescent="0.2">
      <c r="A3" s="1">
        <v>41279</v>
      </c>
      <c r="B3">
        <v>85637</v>
      </c>
      <c r="C3" s="2">
        <v>13.49</v>
      </c>
      <c r="D3" s="3">
        <v>22.78</v>
      </c>
      <c r="E3" s="54">
        <f t="shared" ref="E3:E30" si="0">IF(C3&lt;&gt;"",D3/C3,"")</f>
        <v>1.6886582653817643</v>
      </c>
      <c r="F3" s="1">
        <v>40909</v>
      </c>
      <c r="G3">
        <v>59599</v>
      </c>
      <c r="J3" s="49" t="str">
        <f t="shared" ref="J3:J33" si="1">IF(H3&lt;&gt;"",I3/H3,"")</f>
        <v/>
      </c>
      <c r="K3" t="s">
        <v>12</v>
      </c>
    </row>
    <row r="4" spans="1:11" x14ac:dyDescent="0.2">
      <c r="A4" s="1">
        <v>41380</v>
      </c>
      <c r="C4" s="2">
        <v>15.82</v>
      </c>
      <c r="D4" s="3">
        <v>26.56</v>
      </c>
      <c r="E4" s="54">
        <f t="shared" si="0"/>
        <v>1.6788874841972186</v>
      </c>
      <c r="J4" s="49"/>
    </row>
    <row r="5" spans="1:11" x14ac:dyDescent="0.2">
      <c r="A5" s="1">
        <v>41402</v>
      </c>
      <c r="B5">
        <v>86032</v>
      </c>
      <c r="E5" s="54" t="str">
        <f t="shared" si="0"/>
        <v/>
      </c>
      <c r="J5" s="49"/>
    </row>
    <row r="6" spans="1:11" x14ac:dyDescent="0.2">
      <c r="A6" s="1">
        <v>41403</v>
      </c>
      <c r="C6" s="2">
        <v>6.42</v>
      </c>
      <c r="D6" s="3">
        <v>10.5</v>
      </c>
      <c r="E6" s="54">
        <f t="shared" si="0"/>
        <v>1.6355140186915889</v>
      </c>
      <c r="J6" s="49"/>
    </row>
    <row r="7" spans="1:11" x14ac:dyDescent="0.2">
      <c r="A7" s="1">
        <v>41404</v>
      </c>
      <c r="E7" s="54" t="str">
        <f t="shared" si="0"/>
        <v/>
      </c>
      <c r="J7" s="49"/>
    </row>
    <row r="8" spans="1:11" x14ac:dyDescent="0.2">
      <c r="A8" s="1">
        <v>41405</v>
      </c>
      <c r="B8">
        <v>86247</v>
      </c>
      <c r="E8" s="54" t="str">
        <f t="shared" si="0"/>
        <v/>
      </c>
      <c r="J8" s="49"/>
    </row>
    <row r="9" spans="1:11" x14ac:dyDescent="0.2">
      <c r="A9" s="1">
        <v>41407</v>
      </c>
      <c r="C9" s="2">
        <v>13.54</v>
      </c>
      <c r="D9" s="3">
        <v>22.41</v>
      </c>
      <c r="E9" s="54">
        <f t="shared" si="0"/>
        <v>1.6550960118168392</v>
      </c>
      <c r="J9" s="49"/>
    </row>
    <row r="10" spans="1:11" x14ac:dyDescent="0.2">
      <c r="A10" s="1">
        <v>41421</v>
      </c>
      <c r="C10" s="2">
        <v>14.96</v>
      </c>
      <c r="D10" s="3">
        <v>24.66</v>
      </c>
      <c r="E10" s="54">
        <f t="shared" si="0"/>
        <v>1.6483957219251335</v>
      </c>
      <c r="J10" s="49"/>
    </row>
    <row r="11" spans="1:11" x14ac:dyDescent="0.2">
      <c r="A11" s="1">
        <v>41428</v>
      </c>
      <c r="C11" s="2">
        <v>13.52</v>
      </c>
      <c r="D11" s="3">
        <v>22.84</v>
      </c>
      <c r="E11" s="54">
        <f t="shared" si="0"/>
        <v>1.6893491124260356</v>
      </c>
      <c r="J11" s="49"/>
    </row>
    <row r="12" spans="1:11" x14ac:dyDescent="0.2">
      <c r="A12" s="1">
        <v>41443</v>
      </c>
      <c r="C12" s="2">
        <v>14.79</v>
      </c>
      <c r="D12" s="3">
        <v>24.83</v>
      </c>
      <c r="E12" s="54">
        <f t="shared" si="0"/>
        <v>1.6788370520622042</v>
      </c>
      <c r="J12" s="49"/>
    </row>
    <row r="13" spans="1:11" x14ac:dyDescent="0.2">
      <c r="A13" s="1">
        <v>41445</v>
      </c>
      <c r="B13" s="9"/>
      <c r="C13" s="2">
        <v>13.91</v>
      </c>
      <c r="D13" s="3">
        <v>23.08</v>
      </c>
      <c r="E13" s="54">
        <f t="shared" si="0"/>
        <v>1.6592379583033787</v>
      </c>
      <c r="J13" s="49"/>
    </row>
    <row r="14" spans="1:11" x14ac:dyDescent="0.2">
      <c r="A14" s="1">
        <v>41458</v>
      </c>
      <c r="C14" s="2">
        <v>16.07</v>
      </c>
      <c r="D14" s="3">
        <v>26.98</v>
      </c>
      <c r="E14" s="54">
        <f t="shared" si="0"/>
        <v>1.6789047915370254</v>
      </c>
      <c r="J14" s="49"/>
    </row>
    <row r="15" spans="1:11" x14ac:dyDescent="0.2">
      <c r="A15" s="1">
        <v>41460</v>
      </c>
      <c r="B15">
        <v>87932</v>
      </c>
      <c r="C15" s="2">
        <v>11.69</v>
      </c>
      <c r="D15" s="3">
        <v>19.510000000000002</v>
      </c>
      <c r="E15" s="54">
        <f t="shared" si="0"/>
        <v>1.6689478186484177</v>
      </c>
      <c r="J15" s="49"/>
    </row>
    <row r="16" spans="1:11" x14ac:dyDescent="0.2">
      <c r="A16" s="1">
        <v>41462</v>
      </c>
      <c r="C16" s="2">
        <v>8.42</v>
      </c>
      <c r="D16" s="3">
        <v>13.8</v>
      </c>
      <c r="E16" s="54">
        <f t="shared" si="0"/>
        <v>1.63895486935867</v>
      </c>
      <c r="J16" s="49"/>
    </row>
    <row r="17" spans="1:10" x14ac:dyDescent="0.2">
      <c r="A17" s="1">
        <v>41463</v>
      </c>
      <c r="C17" s="2">
        <v>10.94</v>
      </c>
      <c r="D17" s="3">
        <v>18.2</v>
      </c>
      <c r="E17" s="54">
        <f t="shared" si="0"/>
        <v>1.663619744058501</v>
      </c>
      <c r="J17" s="49"/>
    </row>
    <row r="18" spans="1:10" x14ac:dyDescent="0.2">
      <c r="A18" s="1">
        <v>41464</v>
      </c>
      <c r="C18" s="2">
        <v>9.77</v>
      </c>
      <c r="D18" s="3">
        <v>16.11</v>
      </c>
      <c r="E18" s="54">
        <f t="shared" si="0"/>
        <v>1.6489252814738997</v>
      </c>
      <c r="J18" s="49"/>
    </row>
    <row r="19" spans="1:10" x14ac:dyDescent="0.2">
      <c r="A19" s="1">
        <v>41464</v>
      </c>
      <c r="E19" s="54" t="str">
        <f t="shared" si="0"/>
        <v/>
      </c>
      <c r="J19" s="49"/>
    </row>
    <row r="20" spans="1:10" x14ac:dyDescent="0.2">
      <c r="A20" s="1">
        <v>41465</v>
      </c>
      <c r="C20" s="2">
        <v>11.83</v>
      </c>
      <c r="D20" s="3">
        <v>19.39</v>
      </c>
      <c r="E20" s="54">
        <f t="shared" si="0"/>
        <v>1.6390532544378698</v>
      </c>
      <c r="J20" s="49"/>
    </row>
    <row r="21" spans="1:10" x14ac:dyDescent="0.2">
      <c r="A21" s="1">
        <v>41466</v>
      </c>
      <c r="C21" s="2">
        <v>12.88</v>
      </c>
      <c r="D21" s="3">
        <v>20.34</v>
      </c>
      <c r="E21" s="54">
        <f t="shared" si="0"/>
        <v>1.5791925465838508</v>
      </c>
      <c r="J21" s="49"/>
    </row>
    <row r="22" spans="1:10" x14ac:dyDescent="0.2">
      <c r="A22" s="1">
        <v>41467</v>
      </c>
      <c r="B22">
        <v>89447</v>
      </c>
      <c r="E22" s="54" t="str">
        <f t="shared" si="0"/>
        <v/>
      </c>
      <c r="J22" s="49"/>
    </row>
    <row r="23" spans="1:10" x14ac:dyDescent="0.2">
      <c r="A23" s="1">
        <v>41500</v>
      </c>
      <c r="B23" s="9"/>
      <c r="C23" s="2">
        <v>15.41</v>
      </c>
      <c r="D23" s="3">
        <v>26.27</v>
      </c>
      <c r="E23" s="54">
        <f t="shared" si="0"/>
        <v>1.7047371836469825</v>
      </c>
      <c r="J23" s="49"/>
    </row>
    <row r="24" spans="1:10" x14ac:dyDescent="0.2">
      <c r="A24" s="1">
        <v>41506</v>
      </c>
      <c r="C24" s="2">
        <v>12.74</v>
      </c>
      <c r="D24" s="3">
        <v>21.9</v>
      </c>
      <c r="E24" s="54">
        <f t="shared" si="0"/>
        <v>1.7189952904238617</v>
      </c>
      <c r="J24" s="49"/>
    </row>
    <row r="25" spans="1:10" x14ac:dyDescent="0.2">
      <c r="A25" s="1">
        <v>41520</v>
      </c>
      <c r="C25" s="2">
        <v>13.4</v>
      </c>
      <c r="D25" s="3">
        <v>23.17</v>
      </c>
      <c r="E25" s="54">
        <f t="shared" si="0"/>
        <v>1.7291044776119404</v>
      </c>
      <c r="J25" s="49"/>
    </row>
    <row r="26" spans="1:10" x14ac:dyDescent="0.2">
      <c r="A26" s="1">
        <v>41529</v>
      </c>
      <c r="C26" s="2">
        <v>14.03</v>
      </c>
      <c r="D26" s="3">
        <v>23.84</v>
      </c>
      <c r="E26" s="54">
        <f t="shared" si="0"/>
        <v>1.699215965787598</v>
      </c>
      <c r="J26" s="49"/>
    </row>
    <row r="27" spans="1:10" x14ac:dyDescent="0.2">
      <c r="A27" s="1">
        <v>41539</v>
      </c>
      <c r="C27" s="2">
        <v>10.35</v>
      </c>
      <c r="D27" s="3">
        <v>18</v>
      </c>
      <c r="E27" s="54">
        <f t="shared" si="0"/>
        <v>1.7391304347826086</v>
      </c>
      <c r="J27" s="49"/>
    </row>
    <row r="28" spans="1:10" x14ac:dyDescent="0.2">
      <c r="A28" s="1">
        <v>41543</v>
      </c>
      <c r="C28" s="2">
        <v>13.27</v>
      </c>
      <c r="D28" s="3">
        <v>22.01</v>
      </c>
      <c r="E28" s="54">
        <f t="shared" si="0"/>
        <v>1.6586284853051998</v>
      </c>
      <c r="J28" s="49"/>
    </row>
    <row r="29" spans="1:10" x14ac:dyDescent="0.2">
      <c r="A29" s="1">
        <v>41554</v>
      </c>
      <c r="C29" s="2">
        <v>13.49</v>
      </c>
      <c r="D29" s="3">
        <v>22.38</v>
      </c>
      <c r="E29" s="54">
        <f t="shared" si="0"/>
        <v>1.6590066716085989</v>
      </c>
      <c r="J29" s="49"/>
    </row>
    <row r="30" spans="1:10" x14ac:dyDescent="0.2">
      <c r="A30" s="1">
        <v>41564</v>
      </c>
      <c r="B30" s="9"/>
      <c r="C30" s="2">
        <v>13.97</v>
      </c>
      <c r="D30" s="3">
        <v>22.56</v>
      </c>
      <c r="E30" s="54">
        <f t="shared" si="0"/>
        <v>1.6148890479599138</v>
      </c>
      <c r="J30" s="49"/>
    </row>
    <row r="31" spans="1:10" x14ac:dyDescent="0.2">
      <c r="E31" s="54" t="str">
        <f t="shared" ref="E31:E33" si="2">IF(C31&lt;&gt;"",D31/C31,"")</f>
        <v/>
      </c>
      <c r="J31" s="49"/>
    </row>
    <row r="32" spans="1:10" x14ac:dyDescent="0.2">
      <c r="A32" s="1">
        <v>41639</v>
      </c>
      <c r="B32">
        <v>91806</v>
      </c>
      <c r="E32" s="54" t="str">
        <f t="shared" si="2"/>
        <v/>
      </c>
      <c r="J32" s="49"/>
    </row>
    <row r="33" spans="1:11" x14ac:dyDescent="0.2">
      <c r="E33" s="54" t="str">
        <f t="shared" si="2"/>
        <v/>
      </c>
      <c r="J33" s="49" t="str">
        <f t="shared" si="1"/>
        <v/>
      </c>
    </row>
    <row r="34" spans="1:11" x14ac:dyDescent="0.2">
      <c r="A34" s="10" t="s">
        <v>7</v>
      </c>
      <c r="B34" s="11">
        <f>MIN(B3:B33)</f>
        <v>85637</v>
      </c>
      <c r="C34" s="12"/>
      <c r="D34" s="13"/>
      <c r="E34" s="55"/>
      <c r="F34" s="45" t="s">
        <v>7</v>
      </c>
      <c r="G34" s="11">
        <f>MIN(G3:G33)</f>
        <v>59599</v>
      </c>
      <c r="H34" s="12"/>
      <c r="I34" s="50"/>
      <c r="J34" s="14"/>
      <c r="K34" s="13"/>
    </row>
    <row r="35" spans="1:11" x14ac:dyDescent="0.2">
      <c r="A35" s="15" t="s">
        <v>8</v>
      </c>
      <c r="B35" s="9">
        <f>MAX(B3:B33)</f>
        <v>91806</v>
      </c>
      <c r="C35" s="16"/>
      <c r="D35" s="17"/>
      <c r="E35" s="56"/>
      <c r="F35" s="46" t="s">
        <v>8</v>
      </c>
      <c r="G35" s="9">
        <f>MAX(G3:G33)</f>
        <v>59599</v>
      </c>
      <c r="H35" s="16"/>
      <c r="I35" s="51"/>
      <c r="J35" s="18"/>
      <c r="K35" s="17"/>
    </row>
    <row r="36" spans="1:11" x14ac:dyDescent="0.2">
      <c r="A36" s="15" t="s">
        <v>9</v>
      </c>
      <c r="B36" s="9">
        <f>B35-B34</f>
        <v>6169</v>
      </c>
      <c r="C36" s="16">
        <f>SUM(C3:C33)</f>
        <v>294.71000000000004</v>
      </c>
      <c r="D36" s="19">
        <f>SUM(D3:D33)</f>
        <v>492.11999999999989</v>
      </c>
      <c r="E36" s="56"/>
      <c r="F36" s="46" t="s">
        <v>9</v>
      </c>
      <c r="G36" s="9">
        <f>G35-G34</f>
        <v>0</v>
      </c>
      <c r="H36" s="16">
        <f>SUM(H3:H33)</f>
        <v>0</v>
      </c>
      <c r="I36" s="52">
        <f>SUM(I3:I33)</f>
        <v>0</v>
      </c>
      <c r="J36" s="18"/>
      <c r="K36" s="17">
        <f>SUM(K3:K33)</f>
        <v>0</v>
      </c>
    </row>
    <row r="37" spans="1:11" x14ac:dyDescent="0.2">
      <c r="A37" s="20" t="s">
        <v>10</v>
      </c>
      <c r="B37" s="21">
        <f>IF(C36&gt;0,B36/C36,"")</f>
        <v>20.932442061687759</v>
      </c>
      <c r="C37" s="16" t="s">
        <v>11</v>
      </c>
      <c r="D37" s="17"/>
      <c r="E37" s="56"/>
      <c r="F37" s="47" t="s">
        <v>10</v>
      </c>
      <c r="G37" s="21" t="str">
        <f>IF(H36&gt;0,G36/H36,"")</f>
        <v/>
      </c>
      <c r="H37" s="16" t="s">
        <v>11</v>
      </c>
      <c r="I37" s="51"/>
      <c r="J37" s="18"/>
      <c r="K37" s="17"/>
    </row>
  </sheetData>
  <sheetProtection selectLockedCells="1" selectUnlockedCells="1"/>
  <sortState ref="A4:G31">
    <sortCondition ref="A4:A31"/>
  </sortState>
  <mergeCells count="2">
    <mergeCell ref="C1:E1"/>
    <mergeCell ref="H1:J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9.140625" style="1"/>
    <col min="2" max="2" width="10.85546875" customWidth="1"/>
    <col min="3" max="3" width="10.28515625" style="2" customWidth="1"/>
    <col min="4" max="4" width="9.140625" style="3"/>
    <col min="5" max="5" width="9.140625" style="54"/>
  </cols>
  <sheetData>
    <row r="1" spans="1:5" s="7" customFormat="1" x14ac:dyDescent="0.2">
      <c r="A1" s="4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4"/>
      <c r="B2" s="5"/>
      <c r="C2" s="8" t="s">
        <v>4</v>
      </c>
      <c r="D2" s="6" t="s">
        <v>5</v>
      </c>
      <c r="E2" s="53" t="s">
        <v>6</v>
      </c>
    </row>
    <row r="3" spans="1:5" x14ac:dyDescent="0.2">
      <c r="A3" s="1">
        <v>40544</v>
      </c>
      <c r="B3">
        <v>76994</v>
      </c>
      <c r="E3" s="54" t="str">
        <f t="shared" ref="E3:E23" si="0">IF(C3&lt;&gt;"",D3/C3,"")</f>
        <v/>
      </c>
    </row>
    <row r="4" spans="1:5" x14ac:dyDescent="0.2">
      <c r="A4" s="1">
        <v>40918</v>
      </c>
      <c r="C4" s="2">
        <v>16.87</v>
      </c>
      <c r="D4" s="3">
        <v>27.48</v>
      </c>
      <c r="E4" s="54">
        <f t="shared" si="0"/>
        <v>1.6289270895080024</v>
      </c>
    </row>
    <row r="5" spans="1:5" x14ac:dyDescent="0.2">
      <c r="A5" s="1">
        <v>40982</v>
      </c>
      <c r="C5" s="2">
        <v>16.05</v>
      </c>
      <c r="D5" s="3">
        <v>27.75</v>
      </c>
      <c r="E5" s="54">
        <f t="shared" si="0"/>
        <v>1.7289719626168223</v>
      </c>
    </row>
    <row r="6" spans="1:5" x14ac:dyDescent="0.2">
      <c r="A6" s="1">
        <v>40990</v>
      </c>
      <c r="C6" s="2">
        <v>16.27</v>
      </c>
      <c r="D6" s="3">
        <v>27.81</v>
      </c>
      <c r="E6" s="54">
        <f t="shared" si="0"/>
        <v>1.709280885064536</v>
      </c>
    </row>
    <row r="7" spans="1:5" x14ac:dyDescent="0.2">
      <c r="A7" s="1">
        <v>41001</v>
      </c>
      <c r="C7" s="2">
        <v>16.53</v>
      </c>
      <c r="D7" s="3">
        <v>29.08</v>
      </c>
      <c r="E7" s="54">
        <f t="shared" si="0"/>
        <v>1.7592256503327282</v>
      </c>
    </row>
    <row r="8" spans="1:5" x14ac:dyDescent="0.2">
      <c r="A8" s="1">
        <v>41016</v>
      </c>
      <c r="C8" s="2">
        <v>14.58</v>
      </c>
      <c r="D8" s="3">
        <v>25.73</v>
      </c>
      <c r="E8" s="54">
        <f t="shared" si="0"/>
        <v>1.7647462277091908</v>
      </c>
    </row>
    <row r="9" spans="1:5" x14ac:dyDescent="0.2">
      <c r="A9" s="1">
        <v>41019</v>
      </c>
      <c r="C9" s="2">
        <v>16.36</v>
      </c>
      <c r="D9" s="3">
        <v>28.78</v>
      </c>
      <c r="E9" s="54">
        <f t="shared" si="0"/>
        <v>1.7591687041564794</v>
      </c>
    </row>
    <row r="10" spans="1:5" x14ac:dyDescent="0.2">
      <c r="A10" s="1">
        <v>41026</v>
      </c>
      <c r="E10" s="54" t="str">
        <f t="shared" si="0"/>
        <v/>
      </c>
    </row>
    <row r="11" spans="1:5" x14ac:dyDescent="0.2">
      <c r="A11" s="1">
        <v>41026</v>
      </c>
      <c r="C11" s="2">
        <v>16.399999999999999</v>
      </c>
      <c r="D11" s="3">
        <v>28.52</v>
      </c>
      <c r="E11" s="54">
        <f t="shared" si="0"/>
        <v>1.7390243902439027</v>
      </c>
    </row>
    <row r="12" spans="1:5" x14ac:dyDescent="0.2">
      <c r="A12" s="1">
        <v>41044</v>
      </c>
      <c r="C12" s="2">
        <v>14.63</v>
      </c>
      <c r="D12" s="3">
        <v>25</v>
      </c>
      <c r="E12" s="54">
        <f t="shared" si="0"/>
        <v>1.7088174982911823</v>
      </c>
    </row>
    <row r="13" spans="1:5" x14ac:dyDescent="0.2">
      <c r="A13" s="1">
        <v>41049</v>
      </c>
      <c r="B13" s="9"/>
      <c r="C13" s="2">
        <v>7.29</v>
      </c>
      <c r="D13" s="3">
        <v>12.31</v>
      </c>
      <c r="E13" s="54">
        <f t="shared" si="0"/>
        <v>1.6886145404663924</v>
      </c>
    </row>
    <row r="14" spans="1:5" x14ac:dyDescent="0.2">
      <c r="A14" s="1">
        <v>41052</v>
      </c>
      <c r="C14" s="2">
        <v>13.8</v>
      </c>
      <c r="D14" s="3">
        <v>23.31</v>
      </c>
      <c r="E14" s="54">
        <f t="shared" si="0"/>
        <v>1.6891304347826086</v>
      </c>
    </row>
    <row r="15" spans="1:5" x14ac:dyDescent="0.2">
      <c r="A15" s="1">
        <v>41065</v>
      </c>
      <c r="C15" s="2">
        <v>14.22</v>
      </c>
      <c r="D15" s="3">
        <v>24.02</v>
      </c>
      <c r="E15" s="54">
        <f t="shared" si="0"/>
        <v>1.6891701828410688</v>
      </c>
    </row>
    <row r="16" spans="1:5" x14ac:dyDescent="0.2">
      <c r="A16" s="1">
        <v>41072</v>
      </c>
      <c r="C16" s="2">
        <v>13.21</v>
      </c>
      <c r="D16" s="3">
        <v>22.05</v>
      </c>
      <c r="E16" s="54">
        <f t="shared" si="0"/>
        <v>1.6691900075700226</v>
      </c>
    </row>
    <row r="17" spans="1:5" x14ac:dyDescent="0.2">
      <c r="A17" s="1">
        <v>41081</v>
      </c>
      <c r="C17" s="2">
        <v>13.77</v>
      </c>
      <c r="D17" s="3">
        <v>22.84</v>
      </c>
      <c r="E17" s="54">
        <f t="shared" si="0"/>
        <v>1.6586782861292666</v>
      </c>
    </row>
    <row r="18" spans="1:5" x14ac:dyDescent="0.2">
      <c r="A18" s="1">
        <v>41093</v>
      </c>
      <c r="C18" s="2">
        <v>13.62</v>
      </c>
      <c r="D18" s="3">
        <v>22.46</v>
      </c>
      <c r="E18" s="54">
        <f t="shared" si="0"/>
        <v>1.6490455212922175</v>
      </c>
    </row>
    <row r="19" spans="1:5" x14ac:dyDescent="0.2">
      <c r="A19" s="1">
        <v>41107</v>
      </c>
      <c r="C19" s="2">
        <v>13.66</v>
      </c>
      <c r="D19" s="3">
        <v>21.98</v>
      </c>
      <c r="E19" s="54">
        <f t="shared" si="0"/>
        <v>1.6090775988286969</v>
      </c>
    </row>
    <row r="20" spans="1:5" x14ac:dyDescent="0.2">
      <c r="A20" s="1">
        <v>41113</v>
      </c>
      <c r="B20">
        <v>81440</v>
      </c>
      <c r="C20" s="2">
        <v>5.85</v>
      </c>
      <c r="D20" s="3">
        <v>9.94</v>
      </c>
      <c r="E20" s="54">
        <f t="shared" si="0"/>
        <v>1.6991452991452991</v>
      </c>
    </row>
    <row r="21" spans="1:5" x14ac:dyDescent="0.2">
      <c r="A21" s="1">
        <v>41114</v>
      </c>
      <c r="C21" s="2">
        <v>10.24</v>
      </c>
      <c r="D21" s="3">
        <v>17.3</v>
      </c>
      <c r="E21" s="54">
        <f t="shared" si="0"/>
        <v>1.689453125</v>
      </c>
    </row>
    <row r="22" spans="1:5" x14ac:dyDescent="0.2">
      <c r="A22" s="1">
        <v>41115</v>
      </c>
      <c r="C22" s="2">
        <v>11.58</v>
      </c>
      <c r="D22" s="3">
        <v>20.010000000000002</v>
      </c>
      <c r="E22" s="54">
        <f t="shared" si="0"/>
        <v>1.7279792746113991</v>
      </c>
    </row>
    <row r="23" spans="1:5" x14ac:dyDescent="0.2">
      <c r="A23" s="1">
        <v>41116</v>
      </c>
      <c r="C23" s="2">
        <v>11.02</v>
      </c>
      <c r="D23" s="3">
        <v>17.420000000000002</v>
      </c>
      <c r="E23" s="54">
        <f t="shared" si="0"/>
        <v>1.5807622504537207</v>
      </c>
    </row>
    <row r="24" spans="1:5" x14ac:dyDescent="0.2">
      <c r="A24" s="1">
        <v>41118</v>
      </c>
      <c r="B24" s="9"/>
      <c r="C24" s="2">
        <v>15</v>
      </c>
      <c r="D24" s="3">
        <f>C24*E24</f>
        <v>25.8</v>
      </c>
      <c r="E24" s="54">
        <v>1.72</v>
      </c>
    </row>
    <row r="25" spans="1:5" x14ac:dyDescent="0.2">
      <c r="A25" s="1">
        <v>41118</v>
      </c>
      <c r="B25" s="9"/>
      <c r="C25" s="2">
        <v>13.57</v>
      </c>
      <c r="D25" s="3">
        <v>24.14</v>
      </c>
      <c r="E25" s="54">
        <f>IF(C25&lt;&gt;"",D25/C25,"")</f>
        <v>1.7789240972733973</v>
      </c>
    </row>
    <row r="26" spans="1:5" x14ac:dyDescent="0.2">
      <c r="A26" s="1">
        <v>41120</v>
      </c>
      <c r="B26">
        <v>82908</v>
      </c>
      <c r="E26" s="54" t="str">
        <f t="shared" ref="E26" si="1">IF(C26&lt;&gt;"",D26/C26,"")</f>
        <v/>
      </c>
    </row>
    <row r="27" spans="1:5" x14ac:dyDescent="0.2">
      <c r="A27" s="1">
        <v>41124</v>
      </c>
      <c r="B27">
        <v>82930</v>
      </c>
      <c r="E27" s="54" t="str">
        <f t="shared" ref="E27:E38" si="2">IF(C27&lt;&gt;"",D27/C27,"")</f>
        <v/>
      </c>
    </row>
    <row r="28" spans="1:5" x14ac:dyDescent="0.2">
      <c r="A28" s="1">
        <v>41124</v>
      </c>
      <c r="C28" s="2">
        <v>10.28</v>
      </c>
      <c r="D28" s="3">
        <v>16.75</v>
      </c>
      <c r="E28" s="54">
        <f t="shared" si="2"/>
        <v>1.629377431906615</v>
      </c>
    </row>
    <row r="29" spans="1:5" x14ac:dyDescent="0.2">
      <c r="A29" s="1">
        <v>41125</v>
      </c>
      <c r="C29" s="2">
        <v>13.39</v>
      </c>
      <c r="D29" s="3">
        <v>23.15</v>
      </c>
      <c r="E29" s="54">
        <f t="shared" si="2"/>
        <v>1.7289021657953696</v>
      </c>
    </row>
    <row r="30" spans="1:5" x14ac:dyDescent="0.2">
      <c r="A30" s="1">
        <v>41127</v>
      </c>
      <c r="C30" s="2">
        <v>21.98</v>
      </c>
      <c r="D30" s="3">
        <v>36.25</v>
      </c>
      <c r="E30" s="54">
        <f t="shared" si="2"/>
        <v>1.6492265696087351</v>
      </c>
    </row>
    <row r="31" spans="1:5" x14ac:dyDescent="0.2">
      <c r="A31" s="1">
        <v>41127</v>
      </c>
      <c r="C31" s="2">
        <v>9.01</v>
      </c>
      <c r="D31" s="3">
        <v>15.85</v>
      </c>
      <c r="E31" s="54">
        <f t="shared" si="2"/>
        <v>1.7591564927857937</v>
      </c>
    </row>
    <row r="32" spans="1:5" x14ac:dyDescent="0.2">
      <c r="A32" s="1">
        <v>41149</v>
      </c>
      <c r="C32" s="2">
        <v>13.68</v>
      </c>
      <c r="D32" s="3">
        <v>24.06</v>
      </c>
      <c r="E32" s="54">
        <f t="shared" si="2"/>
        <v>1.7587719298245614</v>
      </c>
    </row>
    <row r="33" spans="1:5" x14ac:dyDescent="0.2">
      <c r="A33" s="1">
        <v>41164</v>
      </c>
      <c r="C33" s="2">
        <v>15.55</v>
      </c>
      <c r="D33" s="3">
        <v>27.66</v>
      </c>
      <c r="E33" s="54">
        <f t="shared" si="2"/>
        <v>1.7787781350482315</v>
      </c>
    </row>
    <row r="34" spans="1:5" x14ac:dyDescent="0.2">
      <c r="A34" s="1">
        <v>41171</v>
      </c>
      <c r="C34" s="2">
        <v>13.57</v>
      </c>
      <c r="D34" s="3">
        <v>23.95</v>
      </c>
      <c r="E34" s="54">
        <f t="shared" si="2"/>
        <v>1.7649226234340456</v>
      </c>
    </row>
    <row r="35" spans="1:5" x14ac:dyDescent="0.2">
      <c r="A35" s="1">
        <v>41179</v>
      </c>
      <c r="C35" s="2">
        <v>14.07</v>
      </c>
      <c r="D35" s="3">
        <v>24.41</v>
      </c>
      <c r="E35" s="54">
        <f t="shared" si="2"/>
        <v>1.7348969438521677</v>
      </c>
    </row>
    <row r="36" spans="1:5" x14ac:dyDescent="0.2">
      <c r="A36" s="1">
        <v>41181</v>
      </c>
      <c r="B36">
        <v>84852</v>
      </c>
      <c r="E36" s="54" t="str">
        <f t="shared" si="2"/>
        <v/>
      </c>
    </row>
    <row r="37" spans="1:5" x14ac:dyDescent="0.2">
      <c r="A37" s="1">
        <v>41190</v>
      </c>
      <c r="C37" s="2">
        <v>16.45</v>
      </c>
      <c r="D37" s="3">
        <v>29.26</v>
      </c>
      <c r="E37" s="54">
        <f t="shared" si="2"/>
        <v>1.7787234042553193</v>
      </c>
    </row>
    <row r="38" spans="1:5" x14ac:dyDescent="0.2">
      <c r="A38" s="1">
        <v>41200</v>
      </c>
      <c r="B38">
        <v>85637</v>
      </c>
      <c r="C38" s="2">
        <v>13.55</v>
      </c>
      <c r="D38" s="3">
        <v>23.51</v>
      </c>
      <c r="E38" s="54">
        <f t="shared" si="2"/>
        <v>1.7350553505535056</v>
      </c>
    </row>
    <row r="39" spans="1:5" x14ac:dyDescent="0.2">
      <c r="E39" s="54" t="str">
        <f t="shared" ref="E39" si="3">IF(C39&lt;&gt;"",D39/C39,"")</f>
        <v/>
      </c>
    </row>
    <row r="40" spans="1:5" x14ac:dyDescent="0.2">
      <c r="A40" s="10" t="s">
        <v>7</v>
      </c>
      <c r="B40" s="11">
        <f>MIN(B3:B39)</f>
        <v>76994</v>
      </c>
      <c r="C40" s="12"/>
      <c r="D40" s="13"/>
      <c r="E40" s="55"/>
    </row>
    <row r="41" spans="1:5" x14ac:dyDescent="0.2">
      <c r="A41" s="15" t="s">
        <v>8</v>
      </c>
      <c r="B41" s="9">
        <f>MAX(B3:B39)</f>
        <v>85637</v>
      </c>
      <c r="C41" s="16"/>
      <c r="D41" s="17"/>
      <c r="E41" s="56"/>
    </row>
    <row r="42" spans="1:5" x14ac:dyDescent="0.2">
      <c r="A42" s="15" t="s">
        <v>9</v>
      </c>
      <c r="B42" s="9">
        <f>B41-B40</f>
        <v>8643</v>
      </c>
      <c r="C42" s="16">
        <f>SUM(C3:C39)</f>
        <v>426.05</v>
      </c>
      <c r="D42" s="19">
        <f>SUM(D3:D39)</f>
        <v>728.57999999999993</v>
      </c>
      <c r="E42" s="56"/>
    </row>
    <row r="43" spans="1:5" x14ac:dyDescent="0.2">
      <c r="A43" s="20" t="s">
        <v>10</v>
      </c>
      <c r="B43" s="21">
        <f>IF(C42&gt;0,B42/C42,"")</f>
        <v>20.286351367210422</v>
      </c>
      <c r="C43" s="16" t="s">
        <v>11</v>
      </c>
      <c r="D43" s="17"/>
      <c r="E43" s="56"/>
    </row>
  </sheetData>
  <sheetProtection selectLockedCells="1" selectUnlockedCells="1"/>
  <sortState ref="A28:N39">
    <sortCondition ref="A28:A39"/>
  </sortState>
  <mergeCells count="1">
    <mergeCell ref="C1:E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9.140625" style="1"/>
    <col min="2" max="2" width="10.85546875" customWidth="1"/>
    <col min="3" max="3" width="9.140625" style="2"/>
    <col min="4" max="4" width="9.140625" style="3"/>
    <col min="5" max="5" width="9.140625" style="54"/>
  </cols>
  <sheetData>
    <row r="1" spans="1:5" s="7" customFormat="1" x14ac:dyDescent="0.2">
      <c r="A1" s="4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4"/>
      <c r="B2" s="5"/>
      <c r="C2" s="8" t="s">
        <v>4</v>
      </c>
      <c r="D2" s="6" t="s">
        <v>5</v>
      </c>
      <c r="E2" s="53" t="s">
        <v>6</v>
      </c>
    </row>
    <row r="3" spans="1:5" x14ac:dyDescent="0.2">
      <c r="A3" s="1">
        <v>40544</v>
      </c>
      <c r="B3" s="9">
        <v>69354</v>
      </c>
      <c r="E3" s="54" t="str">
        <f>IF(C3&lt;&gt;"",D3/C3,"")</f>
        <v/>
      </c>
    </row>
    <row r="4" spans="1:5" x14ac:dyDescent="0.2">
      <c r="A4" s="1">
        <v>40608</v>
      </c>
      <c r="B4" s="9"/>
      <c r="C4" s="2">
        <v>11.02</v>
      </c>
      <c r="D4" s="3">
        <v>17.399999999999999</v>
      </c>
      <c r="E4" s="54">
        <f t="shared" ref="E4:E37" si="0">IF(C4&lt;&gt;"",D4/C4,"")</f>
        <v>1.5789473684210527</v>
      </c>
    </row>
    <row r="5" spans="1:5" x14ac:dyDescent="0.2">
      <c r="A5" s="1">
        <v>40611</v>
      </c>
      <c r="B5" s="9"/>
      <c r="C5" s="2">
        <v>14.19</v>
      </c>
      <c r="D5" s="3">
        <v>22.55</v>
      </c>
      <c r="E5" s="54">
        <f t="shared" si="0"/>
        <v>1.5891472868217056</v>
      </c>
    </row>
    <row r="6" spans="1:5" x14ac:dyDescent="0.2">
      <c r="A6" s="1">
        <v>40620</v>
      </c>
      <c r="B6" s="9">
        <f>70327-197</f>
        <v>70130</v>
      </c>
      <c r="C6" s="2">
        <v>16.079999999999998</v>
      </c>
      <c r="D6" s="3">
        <v>25.07</v>
      </c>
      <c r="E6" s="54">
        <f t="shared" si="0"/>
        <v>1.5590796019900499</v>
      </c>
    </row>
    <row r="7" spans="1:5" x14ac:dyDescent="0.2">
      <c r="A7" s="1">
        <v>40619</v>
      </c>
      <c r="E7" s="54" t="str">
        <f t="shared" si="0"/>
        <v/>
      </c>
    </row>
    <row r="8" spans="1:5" x14ac:dyDescent="0.2">
      <c r="A8" s="1">
        <v>40619</v>
      </c>
      <c r="E8" s="54" t="str">
        <f t="shared" si="0"/>
        <v/>
      </c>
    </row>
    <row r="9" spans="1:5" x14ac:dyDescent="0.2">
      <c r="A9" s="1">
        <v>40641</v>
      </c>
      <c r="B9">
        <v>70746</v>
      </c>
      <c r="E9" s="54" t="str">
        <f t="shared" si="0"/>
        <v/>
      </c>
    </row>
    <row r="10" spans="1:5" x14ac:dyDescent="0.2">
      <c r="A10" s="1">
        <v>40648</v>
      </c>
      <c r="B10">
        <v>71220</v>
      </c>
      <c r="E10" s="54" t="str">
        <f t="shared" si="0"/>
        <v/>
      </c>
    </row>
    <row r="11" spans="1:5" x14ac:dyDescent="0.2">
      <c r="A11" s="1">
        <v>40709</v>
      </c>
      <c r="B11">
        <v>73100</v>
      </c>
      <c r="E11" s="54" t="str">
        <f t="shared" si="0"/>
        <v/>
      </c>
    </row>
    <row r="12" spans="1:5" x14ac:dyDescent="0.2">
      <c r="E12" s="54" t="str">
        <f t="shared" si="0"/>
        <v/>
      </c>
    </row>
    <row r="13" spans="1:5" x14ac:dyDescent="0.2">
      <c r="A13" s="1">
        <v>40630</v>
      </c>
      <c r="C13" s="2">
        <v>12.93</v>
      </c>
      <c r="D13" s="3">
        <v>20.16</v>
      </c>
      <c r="E13" s="54">
        <f t="shared" ref="E13:E26" si="1">IF(C13&lt;&gt;"",D13/C13,"")</f>
        <v>1.5591647331786542</v>
      </c>
    </row>
    <row r="14" spans="1:5" x14ac:dyDescent="0.2">
      <c r="A14" s="1">
        <v>40640</v>
      </c>
      <c r="C14" s="2">
        <v>14.19</v>
      </c>
      <c r="D14" s="3">
        <v>22.49</v>
      </c>
      <c r="E14" s="54">
        <f t="shared" si="1"/>
        <v>1.5849189570119802</v>
      </c>
    </row>
    <row r="15" spans="1:5" x14ac:dyDescent="0.2">
      <c r="A15" s="1">
        <v>40646</v>
      </c>
      <c r="C15" s="2">
        <v>15.92</v>
      </c>
      <c r="D15" s="3">
        <v>25.93</v>
      </c>
      <c r="E15" s="54">
        <f t="shared" si="1"/>
        <v>1.6287688442211055</v>
      </c>
    </row>
    <row r="16" spans="1:5" x14ac:dyDescent="0.2">
      <c r="A16" s="1">
        <v>40652</v>
      </c>
      <c r="C16" s="2">
        <v>14.34</v>
      </c>
      <c r="D16" s="3">
        <v>23.5</v>
      </c>
      <c r="E16" s="54">
        <f t="shared" si="1"/>
        <v>1.6387726638772664</v>
      </c>
    </row>
    <row r="17" spans="1:5" x14ac:dyDescent="0.2">
      <c r="A17" s="1">
        <v>40653</v>
      </c>
      <c r="C17" s="2">
        <v>11.27</v>
      </c>
      <c r="D17" s="3">
        <v>19.71</v>
      </c>
      <c r="E17" s="54">
        <f t="shared" si="1"/>
        <v>1.748890860692103</v>
      </c>
    </row>
    <row r="18" spans="1:5" x14ac:dyDescent="0.2">
      <c r="A18" s="1">
        <v>40673</v>
      </c>
      <c r="C18" s="2">
        <v>15.34</v>
      </c>
      <c r="D18" s="3">
        <v>24.77</v>
      </c>
      <c r="E18" s="54">
        <f t="shared" si="1"/>
        <v>1.6147327249022163</v>
      </c>
    </row>
    <row r="19" spans="1:5" x14ac:dyDescent="0.2">
      <c r="A19" s="1">
        <v>40686</v>
      </c>
      <c r="C19" s="2">
        <v>13.17</v>
      </c>
      <c r="D19" s="3">
        <v>21.19</v>
      </c>
      <c r="E19" s="54">
        <f t="shared" si="1"/>
        <v>1.6089597570235386</v>
      </c>
    </row>
    <row r="20" spans="1:5" x14ac:dyDescent="0.2">
      <c r="A20" s="1">
        <v>40693</v>
      </c>
      <c r="C20" s="2">
        <v>13.23</v>
      </c>
      <c r="D20" s="3">
        <v>21.42</v>
      </c>
      <c r="E20" s="54">
        <f t="shared" si="1"/>
        <v>1.6190476190476191</v>
      </c>
    </row>
    <row r="21" spans="1:5" x14ac:dyDescent="0.2">
      <c r="A21" s="1">
        <v>40701</v>
      </c>
      <c r="C21" s="2">
        <v>13.18</v>
      </c>
      <c r="D21" s="3">
        <v>21.21</v>
      </c>
      <c r="E21" s="54">
        <f t="shared" si="1"/>
        <v>1.6092564491654022</v>
      </c>
    </row>
    <row r="22" spans="1:5" x14ac:dyDescent="0.2">
      <c r="A22" s="1">
        <v>40704</v>
      </c>
      <c r="C22" s="2">
        <v>13.27</v>
      </c>
      <c r="D22" s="3">
        <v>21.09</v>
      </c>
      <c r="E22" s="54">
        <f t="shared" si="1"/>
        <v>1.589299171062547</v>
      </c>
    </row>
    <row r="23" spans="1:5" x14ac:dyDescent="0.2">
      <c r="A23" s="1">
        <v>40714</v>
      </c>
      <c r="C23" s="2">
        <v>15.53</v>
      </c>
      <c r="D23" s="3">
        <v>24.52</v>
      </c>
      <c r="E23" s="54">
        <f t="shared" si="1"/>
        <v>1.578879587894398</v>
      </c>
    </row>
    <row r="24" spans="1:5" x14ac:dyDescent="0.2">
      <c r="A24" s="1">
        <v>40723</v>
      </c>
      <c r="C24" s="2">
        <v>13.02</v>
      </c>
      <c r="D24" s="3">
        <v>20.170000000000002</v>
      </c>
      <c r="E24" s="54">
        <f t="shared" si="1"/>
        <v>1.5491551459293396</v>
      </c>
    </row>
    <row r="25" spans="1:5" x14ac:dyDescent="0.2">
      <c r="A25" s="1">
        <v>40732</v>
      </c>
      <c r="C25" s="2">
        <v>14.77</v>
      </c>
      <c r="D25" s="3">
        <v>23.47</v>
      </c>
      <c r="E25" s="54">
        <f t="shared" si="1"/>
        <v>1.5890318212593093</v>
      </c>
    </row>
    <row r="26" spans="1:5" x14ac:dyDescent="0.2">
      <c r="A26" s="1">
        <v>40765</v>
      </c>
      <c r="B26">
        <v>74100</v>
      </c>
      <c r="C26" s="2">
        <v>13.96</v>
      </c>
      <c r="D26" s="3">
        <v>21.85</v>
      </c>
      <c r="E26" s="54">
        <f t="shared" si="1"/>
        <v>1.5651862464183381</v>
      </c>
    </row>
    <row r="27" spans="1:5" x14ac:dyDescent="0.2">
      <c r="A27" s="1">
        <v>40766</v>
      </c>
      <c r="C27" s="2">
        <v>14.22</v>
      </c>
      <c r="D27" s="3">
        <v>20.95</v>
      </c>
      <c r="E27" s="54">
        <f t="shared" ref="E27:E36" si="2">IF(C27&lt;&gt;"",D27/C27,"")</f>
        <v>1.4732770745428971</v>
      </c>
    </row>
    <row r="28" spans="1:5" x14ac:dyDescent="0.2">
      <c r="A28" s="1">
        <v>40767</v>
      </c>
      <c r="C28" s="2">
        <v>11.02</v>
      </c>
      <c r="D28" s="3">
        <v>15.08</v>
      </c>
      <c r="E28" s="54">
        <f t="shared" si="2"/>
        <v>1.368421052631579</v>
      </c>
    </row>
    <row r="29" spans="1:5" x14ac:dyDescent="0.2">
      <c r="A29" s="1">
        <v>40776</v>
      </c>
      <c r="C29" s="2">
        <v>13.21</v>
      </c>
      <c r="D29" s="3">
        <v>20.54</v>
      </c>
      <c r="E29" s="54">
        <f t="shared" si="2"/>
        <v>1.5548826646479939</v>
      </c>
    </row>
    <row r="30" spans="1:5" x14ac:dyDescent="0.2">
      <c r="A30" s="1">
        <v>40791</v>
      </c>
      <c r="C30" s="2">
        <v>15.14</v>
      </c>
      <c r="D30" s="3">
        <v>24.3</v>
      </c>
      <c r="E30" s="54">
        <f t="shared" si="2"/>
        <v>1.6050198150594452</v>
      </c>
    </row>
    <row r="31" spans="1:5" x14ac:dyDescent="0.2">
      <c r="A31" s="1">
        <v>40797</v>
      </c>
      <c r="C31" s="2">
        <v>16.420000000000002</v>
      </c>
      <c r="D31" s="3">
        <v>26.42</v>
      </c>
      <c r="E31" s="54">
        <f t="shared" si="2"/>
        <v>1.6090133982947625</v>
      </c>
    </row>
    <row r="32" spans="1:5" x14ac:dyDescent="0.2">
      <c r="A32" s="1">
        <v>40808</v>
      </c>
      <c r="C32" s="2">
        <v>14.42</v>
      </c>
      <c r="D32" s="3">
        <v>23.2</v>
      </c>
      <c r="E32" s="54">
        <f t="shared" si="2"/>
        <v>1.608876560332871</v>
      </c>
    </row>
    <row r="33" spans="1:5" x14ac:dyDescent="0.2">
      <c r="A33" s="1">
        <v>40819</v>
      </c>
      <c r="C33" s="2">
        <v>13.55</v>
      </c>
      <c r="D33" s="3">
        <v>21.4</v>
      </c>
      <c r="E33" s="54">
        <f t="shared" si="2"/>
        <v>1.5793357933579333</v>
      </c>
    </row>
    <row r="34" spans="1:5" x14ac:dyDescent="0.2">
      <c r="A34" s="1">
        <v>40827</v>
      </c>
      <c r="C34" s="2">
        <v>13.91</v>
      </c>
      <c r="D34" s="3">
        <v>22.1</v>
      </c>
      <c r="E34" s="54">
        <f t="shared" si="2"/>
        <v>1.5887850467289721</v>
      </c>
    </row>
    <row r="35" spans="1:5" x14ac:dyDescent="0.2">
      <c r="A35" s="1">
        <v>40835</v>
      </c>
      <c r="C35" s="2">
        <v>14.05</v>
      </c>
      <c r="D35" s="3">
        <v>22.33</v>
      </c>
      <c r="E35" s="54">
        <f t="shared" si="2"/>
        <v>1.5893238434163699</v>
      </c>
    </row>
    <row r="36" spans="1:5" x14ac:dyDescent="0.2">
      <c r="A36" s="1">
        <v>40856</v>
      </c>
      <c r="B36">
        <v>76994</v>
      </c>
      <c r="C36" s="2">
        <v>16.28</v>
      </c>
      <c r="D36" s="3">
        <v>26.19</v>
      </c>
      <c r="E36" s="54">
        <f t="shared" si="2"/>
        <v>1.6087223587223587</v>
      </c>
    </row>
    <row r="37" spans="1:5" x14ac:dyDescent="0.2">
      <c r="E37" s="54" t="str">
        <f t="shared" si="0"/>
        <v/>
      </c>
    </row>
    <row r="38" spans="1:5" x14ac:dyDescent="0.2">
      <c r="A38" s="10" t="s">
        <v>7</v>
      </c>
      <c r="B38" s="11">
        <f>MIN(B3:B37)</f>
        <v>69354</v>
      </c>
      <c r="C38" s="12"/>
      <c r="D38" s="13"/>
      <c r="E38" s="55"/>
    </row>
    <row r="39" spans="1:5" x14ac:dyDescent="0.2">
      <c r="A39" s="15" t="s">
        <v>8</v>
      </c>
      <c r="B39" s="9">
        <f>MAX(B3:B37)</f>
        <v>76994</v>
      </c>
      <c r="C39" s="16"/>
      <c r="D39" s="17"/>
      <c r="E39" s="56"/>
    </row>
    <row r="40" spans="1:5" x14ac:dyDescent="0.2">
      <c r="A40" s="15" t="s">
        <v>9</v>
      </c>
      <c r="B40" s="9">
        <f>B39-B38</f>
        <v>7640</v>
      </c>
      <c r="C40" s="16">
        <f>SUM(C3:C37)</f>
        <v>377.63000000000011</v>
      </c>
      <c r="D40" s="19">
        <f>SUM(D3:D37)</f>
        <v>599.0100000000001</v>
      </c>
      <c r="E40" s="56"/>
    </row>
    <row r="41" spans="1:5" x14ac:dyDescent="0.2">
      <c r="A41" s="20" t="s">
        <v>10</v>
      </c>
      <c r="B41" s="21">
        <f>IF(C40&gt;0,B40/C40,"")</f>
        <v>20.231443476418711</v>
      </c>
      <c r="C41" s="16" t="s">
        <v>11</v>
      </c>
      <c r="D41" s="17"/>
      <c r="E41" s="56"/>
    </row>
  </sheetData>
  <sheetProtection selectLockedCells="1" selectUnlockedCells="1"/>
  <sortState ref="A28:N37">
    <sortCondition ref="A28"/>
  </sortState>
  <mergeCells count="1">
    <mergeCell ref="C1:E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2" topLeftCell="A24" activePane="bottomLeft" state="frozen"/>
      <selection pane="bottomLeft" activeCell="H36" sqref="H36"/>
    </sheetView>
  </sheetViews>
  <sheetFormatPr defaultRowHeight="12.75" x14ac:dyDescent="0.2"/>
  <cols>
    <col min="1" max="1" width="9.28515625" style="1" customWidth="1"/>
    <col min="2" max="2" width="12.7109375" customWidth="1"/>
    <col min="4" max="4" width="13.42578125" style="22" customWidth="1"/>
    <col min="5" max="5" width="9.140625" style="23"/>
  </cols>
  <sheetData>
    <row r="1" spans="1:5" s="7" customFormat="1" x14ac:dyDescent="0.2">
      <c r="A1" s="4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4"/>
      <c r="B2" s="5"/>
      <c r="C2" s="8" t="s">
        <v>4</v>
      </c>
      <c r="D2" s="24" t="s">
        <v>5</v>
      </c>
      <c r="E2" s="25" t="s">
        <v>6</v>
      </c>
    </row>
    <row r="3" spans="1:5" x14ac:dyDescent="0.2">
      <c r="A3" s="1">
        <v>40179</v>
      </c>
      <c r="D3" s="3"/>
    </row>
    <row r="4" spans="1:5" x14ac:dyDescent="0.2">
      <c r="A4" s="1">
        <v>40260</v>
      </c>
      <c r="B4">
        <v>60679</v>
      </c>
      <c r="D4" s="3"/>
    </row>
    <row r="5" spans="1:5" x14ac:dyDescent="0.2">
      <c r="A5" s="1">
        <v>40262</v>
      </c>
      <c r="C5">
        <v>16.43</v>
      </c>
      <c r="D5" s="3">
        <v>23.97</v>
      </c>
      <c r="E5" s="23">
        <f>IF(C5&lt;&gt;"",D5/C5,"")</f>
        <v>1.4589166159464393</v>
      </c>
    </row>
    <row r="6" spans="1:5" x14ac:dyDescent="0.2">
      <c r="A6" s="1">
        <v>40268</v>
      </c>
      <c r="C6">
        <v>16.23</v>
      </c>
      <c r="D6" s="3">
        <v>23.84</v>
      </c>
      <c r="E6" s="23">
        <f t="shared" ref="E6:E18" si="0">IF(C6&lt;&gt;"",D6/C6,"")</f>
        <v>1.4688847812692545</v>
      </c>
    </row>
    <row r="7" spans="1:5" x14ac:dyDescent="0.2">
      <c r="A7" s="1">
        <v>40275</v>
      </c>
      <c r="C7">
        <v>15.84</v>
      </c>
      <c r="D7" s="3">
        <v>24.06</v>
      </c>
      <c r="E7" s="23">
        <f t="shared" si="0"/>
        <v>1.5189393939393938</v>
      </c>
    </row>
    <row r="8" spans="1:5" x14ac:dyDescent="0.2">
      <c r="A8" s="1">
        <v>40282</v>
      </c>
      <c r="C8">
        <v>14.71</v>
      </c>
      <c r="D8" s="3">
        <v>21.7</v>
      </c>
      <c r="E8" s="23">
        <f t="shared" si="0"/>
        <v>1.4751869476546566</v>
      </c>
    </row>
    <row r="9" spans="1:5" x14ac:dyDescent="0.2">
      <c r="A9" s="1">
        <v>40287</v>
      </c>
      <c r="C9">
        <v>15.55</v>
      </c>
      <c r="D9" s="3">
        <v>23</v>
      </c>
      <c r="E9" s="23">
        <f t="shared" si="0"/>
        <v>1.4790996784565915</v>
      </c>
    </row>
    <row r="10" spans="1:5" x14ac:dyDescent="0.2">
      <c r="A10" s="1">
        <v>40293</v>
      </c>
      <c r="C10">
        <v>13.09</v>
      </c>
      <c r="D10" s="3">
        <v>19.36</v>
      </c>
      <c r="E10" s="23">
        <f t="shared" si="0"/>
        <v>1.4789915966386555</v>
      </c>
    </row>
    <row r="11" spans="1:5" x14ac:dyDescent="0.2">
      <c r="A11" s="1">
        <v>40304</v>
      </c>
      <c r="C11">
        <v>15.04</v>
      </c>
      <c r="D11" s="3">
        <v>22.77</v>
      </c>
      <c r="E11" s="23">
        <f t="shared" si="0"/>
        <v>1.5139627659574468</v>
      </c>
    </row>
    <row r="12" spans="1:5" x14ac:dyDescent="0.2">
      <c r="A12" s="1">
        <v>40315</v>
      </c>
      <c r="C12">
        <v>13.35</v>
      </c>
      <c r="D12" s="3">
        <v>19.739999999999998</v>
      </c>
      <c r="E12" s="23">
        <f t="shared" si="0"/>
        <v>1.4786516853932583</v>
      </c>
    </row>
    <row r="13" spans="1:5" x14ac:dyDescent="0.2">
      <c r="A13" s="1">
        <v>40322</v>
      </c>
      <c r="C13">
        <v>8.67</v>
      </c>
      <c r="D13" s="3">
        <v>12.56</v>
      </c>
      <c r="E13" s="23">
        <f t="shared" si="0"/>
        <v>1.4486735870818916</v>
      </c>
    </row>
    <row r="14" spans="1:5" x14ac:dyDescent="0.2">
      <c r="A14" s="1">
        <v>40323</v>
      </c>
      <c r="C14">
        <v>14.89</v>
      </c>
      <c r="D14" s="3">
        <v>21.58</v>
      </c>
      <c r="E14" s="23">
        <f t="shared" si="0"/>
        <v>1.4492948287441234</v>
      </c>
    </row>
    <row r="15" spans="1:5" x14ac:dyDescent="0.2">
      <c r="A15" s="1">
        <v>40331</v>
      </c>
      <c r="C15">
        <v>15.52</v>
      </c>
      <c r="D15" s="3">
        <v>22.64</v>
      </c>
      <c r="E15" s="23">
        <f t="shared" si="0"/>
        <v>1.4587628865979383</v>
      </c>
    </row>
    <row r="16" spans="1:5" x14ac:dyDescent="0.2">
      <c r="A16" s="1">
        <v>40338</v>
      </c>
      <c r="C16">
        <v>13.33</v>
      </c>
      <c r="D16" s="3">
        <v>19.579999999999998</v>
      </c>
      <c r="E16" s="23">
        <f t="shared" si="0"/>
        <v>1.468867216804201</v>
      </c>
    </row>
    <row r="17" spans="1:5" x14ac:dyDescent="0.2">
      <c r="A17" s="1">
        <v>40340</v>
      </c>
      <c r="D17" s="3"/>
      <c r="E17" s="23" t="str">
        <f t="shared" si="0"/>
        <v/>
      </c>
    </row>
    <row r="18" spans="1:5" x14ac:dyDescent="0.2">
      <c r="A18" s="1">
        <v>40344</v>
      </c>
      <c r="B18">
        <v>64208</v>
      </c>
      <c r="C18">
        <v>12.67</v>
      </c>
      <c r="D18" s="3">
        <v>18.61</v>
      </c>
      <c r="E18" s="23">
        <f t="shared" si="0"/>
        <v>1.468823993685872</v>
      </c>
    </row>
    <row r="19" spans="1:5" x14ac:dyDescent="0.2">
      <c r="A19" s="1">
        <v>40351</v>
      </c>
      <c r="C19">
        <v>13.42</v>
      </c>
      <c r="D19" s="3">
        <v>19.850000000000001</v>
      </c>
      <c r="E19" s="23">
        <f t="shared" ref="E19:E35" si="1">IF(C19&lt;&gt;"",D19/C19,"")</f>
        <v>1.479135618479881</v>
      </c>
    </row>
    <row r="20" spans="1:5" x14ac:dyDescent="0.2">
      <c r="A20" s="1">
        <v>40354</v>
      </c>
      <c r="C20">
        <v>11.59</v>
      </c>
      <c r="D20" s="3">
        <v>17.14</v>
      </c>
      <c r="E20" s="23">
        <f t="shared" si="1"/>
        <v>1.4788610871440897</v>
      </c>
    </row>
    <row r="21" spans="1:5" x14ac:dyDescent="0.2">
      <c r="A21" s="1">
        <v>40357</v>
      </c>
      <c r="C21">
        <v>12.2</v>
      </c>
      <c r="D21" s="3">
        <v>18.04</v>
      </c>
      <c r="E21" s="23">
        <f t="shared" si="1"/>
        <v>1.478688524590164</v>
      </c>
    </row>
    <row r="22" spans="1:5" x14ac:dyDescent="0.2">
      <c r="A22" s="1">
        <v>40366</v>
      </c>
      <c r="C22">
        <v>16.64</v>
      </c>
      <c r="D22" s="3">
        <v>24.11</v>
      </c>
      <c r="E22" s="23">
        <f t="shared" si="1"/>
        <v>1.4489182692307692</v>
      </c>
    </row>
    <row r="23" spans="1:5" x14ac:dyDescent="0.2">
      <c r="A23" s="1">
        <v>40399</v>
      </c>
      <c r="C23">
        <v>11.79</v>
      </c>
      <c r="D23" s="3">
        <v>17.2</v>
      </c>
      <c r="E23" s="23">
        <f t="shared" si="1"/>
        <v>1.458863443596268</v>
      </c>
    </row>
    <row r="24" spans="1:5" x14ac:dyDescent="0.2">
      <c r="A24" s="1">
        <v>40399</v>
      </c>
      <c r="C24">
        <v>7.64</v>
      </c>
      <c r="D24" s="3">
        <v>11.07</v>
      </c>
      <c r="E24" s="23">
        <f t="shared" si="1"/>
        <v>1.4489528795811519</v>
      </c>
    </row>
    <row r="25" spans="1:5" x14ac:dyDescent="0.2">
      <c r="A25" s="1">
        <v>40400</v>
      </c>
      <c r="C25">
        <v>12.31</v>
      </c>
      <c r="D25" s="3">
        <v>17.59</v>
      </c>
      <c r="E25" s="23">
        <f t="shared" si="1"/>
        <v>1.4289195775792038</v>
      </c>
    </row>
    <row r="26" spans="1:5" x14ac:dyDescent="0.2">
      <c r="A26" s="1">
        <v>40405</v>
      </c>
      <c r="C26">
        <v>12.87</v>
      </c>
      <c r="D26" s="3">
        <v>18.52</v>
      </c>
      <c r="E26" s="23">
        <f t="shared" si="1"/>
        <v>1.439005439005439</v>
      </c>
    </row>
    <row r="27" spans="1:5" x14ac:dyDescent="0.2">
      <c r="A27" s="1">
        <v>40406</v>
      </c>
      <c r="C27">
        <v>11.97</v>
      </c>
      <c r="D27" s="3">
        <v>16.149999999999999</v>
      </c>
      <c r="E27" s="23">
        <f t="shared" si="1"/>
        <v>1.3492063492063491</v>
      </c>
    </row>
    <row r="28" spans="1:5" x14ac:dyDescent="0.2">
      <c r="A28" s="1">
        <v>40407</v>
      </c>
      <c r="C28">
        <v>12.24</v>
      </c>
      <c r="D28" s="3">
        <v>17</v>
      </c>
      <c r="E28" s="23">
        <f t="shared" si="1"/>
        <v>1.3888888888888888</v>
      </c>
    </row>
    <row r="29" spans="1:5" x14ac:dyDescent="0.2">
      <c r="A29" s="1">
        <v>40407</v>
      </c>
      <c r="C29">
        <v>11.02</v>
      </c>
      <c r="D29" s="3">
        <v>15.42</v>
      </c>
      <c r="E29" s="23">
        <f t="shared" si="1"/>
        <v>1.3992740471869329</v>
      </c>
    </row>
    <row r="30" spans="1:5" x14ac:dyDescent="0.2">
      <c r="A30" s="1">
        <v>40415</v>
      </c>
      <c r="C30">
        <v>15.59</v>
      </c>
      <c r="D30" s="3">
        <v>22.28</v>
      </c>
      <c r="E30" s="23">
        <f t="shared" si="1"/>
        <v>1.4291212315586916</v>
      </c>
    </row>
    <row r="31" spans="1:5" x14ac:dyDescent="0.2">
      <c r="A31" s="1">
        <v>40423</v>
      </c>
      <c r="C31">
        <v>16.100000000000001</v>
      </c>
      <c r="D31" s="3">
        <v>23.01</v>
      </c>
      <c r="E31" s="23">
        <f t="shared" si="1"/>
        <v>1.4291925465838509</v>
      </c>
    </row>
    <row r="32" spans="1:5" x14ac:dyDescent="0.2">
      <c r="A32" s="1">
        <v>40428</v>
      </c>
      <c r="C32">
        <v>13.77</v>
      </c>
      <c r="D32" s="3">
        <v>19.82</v>
      </c>
      <c r="E32" s="23">
        <f t="shared" si="1"/>
        <v>1.439360929557008</v>
      </c>
    </row>
    <row r="33" spans="1:5" x14ac:dyDescent="0.2">
      <c r="A33" s="1">
        <v>40441</v>
      </c>
      <c r="C33">
        <v>14.23</v>
      </c>
      <c r="D33" s="3">
        <v>20.76</v>
      </c>
      <c r="E33" s="23">
        <f t="shared" si="1"/>
        <v>1.4588896697118763</v>
      </c>
    </row>
    <row r="34" spans="1:5" x14ac:dyDescent="0.2">
      <c r="A34" s="1">
        <v>40444</v>
      </c>
      <c r="C34">
        <v>13.87</v>
      </c>
      <c r="D34" s="3">
        <v>20.100000000000001</v>
      </c>
      <c r="E34" s="23">
        <f t="shared" si="1"/>
        <v>1.4491708723864458</v>
      </c>
    </row>
    <row r="35" spans="1:5" x14ac:dyDescent="0.2">
      <c r="A35" s="1">
        <v>40455</v>
      </c>
      <c r="B35">
        <v>68743</v>
      </c>
      <c r="C35">
        <v>13.47</v>
      </c>
      <c r="D35" s="3">
        <v>19.25</v>
      </c>
      <c r="E35" s="23">
        <f t="shared" si="1"/>
        <v>1.429101707498144</v>
      </c>
    </row>
    <row r="36" spans="1:5" x14ac:dyDescent="0.2">
      <c r="A36" s="1">
        <v>40500</v>
      </c>
      <c r="D36" s="3"/>
    </row>
    <row r="37" spans="1:5" x14ac:dyDescent="0.2">
      <c r="A37" s="1">
        <v>40464</v>
      </c>
      <c r="C37">
        <v>14.07</v>
      </c>
      <c r="D37" s="3">
        <v>20.39</v>
      </c>
    </row>
    <row r="38" spans="1:5" x14ac:dyDescent="0.2">
      <c r="A38" s="1">
        <v>40490</v>
      </c>
      <c r="B38">
        <f>69523-169</f>
        <v>69354</v>
      </c>
      <c r="C38">
        <v>16.96</v>
      </c>
      <c r="D38" s="3">
        <v>24.41</v>
      </c>
      <c r="E38" s="23">
        <f>IF(C38&lt;&gt;"",D38/C38,"")</f>
        <v>1.4392688679245282</v>
      </c>
    </row>
    <row r="39" spans="1:5" x14ac:dyDescent="0.2">
      <c r="D39" s="3"/>
      <c r="E39" s="23" t="str">
        <f>IF(C39&lt;&gt;"",D39/C39,"")</f>
        <v/>
      </c>
    </row>
    <row r="40" spans="1:5" x14ac:dyDescent="0.2">
      <c r="A40" s="10" t="s">
        <v>7</v>
      </c>
      <c r="B40" s="11">
        <f>MIN(B3:B39)</f>
        <v>60679</v>
      </c>
      <c r="C40" s="12"/>
      <c r="D40" s="13"/>
      <c r="E40" s="26"/>
    </row>
    <row r="41" spans="1:5" x14ac:dyDescent="0.2">
      <c r="A41" s="15" t="s">
        <v>8</v>
      </c>
      <c r="B41" s="9">
        <f>MAX(B3:B39)</f>
        <v>69354</v>
      </c>
      <c r="C41" s="16"/>
      <c r="D41" s="17"/>
      <c r="E41" s="27"/>
    </row>
    <row r="42" spans="1:5" x14ac:dyDescent="0.2">
      <c r="A42" s="15" t="s">
        <v>9</v>
      </c>
      <c r="B42" s="9">
        <f>B41-B40</f>
        <v>8675</v>
      </c>
      <c r="C42" s="16">
        <f>SUM(C3:C39)</f>
        <v>437.07000000000005</v>
      </c>
      <c r="D42" s="17">
        <f>SUM(D3:D39)</f>
        <v>635.52</v>
      </c>
      <c r="E42" s="27"/>
    </row>
    <row r="43" spans="1:5" x14ac:dyDescent="0.2">
      <c r="A43" s="20" t="s">
        <v>10</v>
      </c>
      <c r="B43" s="21">
        <f>IF(C42&gt;0,B42/C42,"")</f>
        <v>19.848079255039238</v>
      </c>
      <c r="C43" s="16" t="s">
        <v>11</v>
      </c>
      <c r="D43" s="28"/>
      <c r="E43" s="27"/>
    </row>
  </sheetData>
  <sheetProtection selectLockedCells="1" selectUnlockedCells="1"/>
  <mergeCells count="1">
    <mergeCell ref="C1:E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0.140625" style="15" customWidth="1"/>
    <col min="2" max="2" width="11.42578125" style="29" customWidth="1"/>
    <col min="3" max="3" width="10.42578125" style="16" customWidth="1"/>
    <col min="4" max="4" width="16.42578125" style="30" customWidth="1"/>
    <col min="5" max="5" width="11.140625" style="31" customWidth="1"/>
  </cols>
  <sheetData>
    <row r="1" spans="1:5" s="7" customFormat="1" x14ac:dyDescent="0.2">
      <c r="A1" s="32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32"/>
      <c r="B2" s="5"/>
      <c r="C2" s="8" t="s">
        <v>4</v>
      </c>
      <c r="D2" s="33" t="s">
        <v>5</v>
      </c>
      <c r="E2" s="34" t="s">
        <v>6</v>
      </c>
    </row>
    <row r="3" spans="1:5" x14ac:dyDescent="0.2">
      <c r="A3" s="15">
        <v>39814</v>
      </c>
      <c r="B3" s="29">
        <v>51049</v>
      </c>
      <c r="C3" s="35"/>
      <c r="D3" s="36"/>
    </row>
    <row r="4" spans="1:5" x14ac:dyDescent="0.2">
      <c r="A4" s="15">
        <v>39892</v>
      </c>
      <c r="C4" s="16">
        <v>16.48</v>
      </c>
      <c r="D4" s="30">
        <v>20.190000000000001</v>
      </c>
      <c r="E4" s="31">
        <f t="shared" ref="E4:E19" si="0">IF(C4&lt;&gt;"",D4/C4,"")</f>
        <v>1.225121359223301</v>
      </c>
    </row>
    <row r="5" spans="1:5" x14ac:dyDescent="0.2">
      <c r="A5" s="15">
        <v>39902</v>
      </c>
      <c r="C5" s="16">
        <v>16</v>
      </c>
      <c r="D5" s="30">
        <v>19.98</v>
      </c>
      <c r="E5" s="31">
        <f t="shared" si="0"/>
        <v>1.24875</v>
      </c>
    </row>
    <row r="6" spans="1:5" x14ac:dyDescent="0.2">
      <c r="A6" s="15">
        <v>39908</v>
      </c>
      <c r="C6" s="16">
        <v>14.94</v>
      </c>
      <c r="D6" s="30">
        <v>18.66</v>
      </c>
      <c r="E6" s="31">
        <f t="shared" si="0"/>
        <v>1.248995983935743</v>
      </c>
    </row>
    <row r="7" spans="1:5" x14ac:dyDescent="0.2">
      <c r="A7" s="15">
        <v>39913</v>
      </c>
      <c r="C7" s="16">
        <v>15.11</v>
      </c>
      <c r="D7" s="30">
        <v>19.02</v>
      </c>
      <c r="E7" s="31">
        <f t="shared" si="0"/>
        <v>1.2587690271343481</v>
      </c>
    </row>
    <row r="8" spans="1:5" x14ac:dyDescent="0.2">
      <c r="A8" s="15">
        <v>39915</v>
      </c>
      <c r="C8" s="16">
        <v>10.29</v>
      </c>
      <c r="D8" s="30">
        <v>13.06</v>
      </c>
      <c r="E8" s="31">
        <f t="shared" si="0"/>
        <v>1.2691933916423714</v>
      </c>
    </row>
    <row r="9" spans="1:5" x14ac:dyDescent="0.2">
      <c r="A9" s="15">
        <v>39924</v>
      </c>
      <c r="C9" s="16">
        <v>12.42</v>
      </c>
      <c r="D9" s="30">
        <v>15.76</v>
      </c>
      <c r="E9" s="31">
        <f t="shared" si="0"/>
        <v>1.2689210950080516</v>
      </c>
    </row>
    <row r="10" spans="1:5" x14ac:dyDescent="0.2">
      <c r="A10" s="15">
        <v>39930</v>
      </c>
      <c r="B10" s="29">
        <v>53297</v>
      </c>
      <c r="C10" s="35">
        <v>12.94</v>
      </c>
      <c r="D10" s="36">
        <v>16.29</v>
      </c>
      <c r="E10" s="31">
        <f t="shared" si="0"/>
        <v>1.258887171561051</v>
      </c>
    </row>
    <row r="11" spans="1:5" x14ac:dyDescent="0.2">
      <c r="A11" s="15">
        <v>39930</v>
      </c>
      <c r="C11" s="35"/>
      <c r="D11" s="36"/>
      <c r="E11" s="31" t="str">
        <f t="shared" si="0"/>
        <v/>
      </c>
    </row>
    <row r="12" spans="1:5" x14ac:dyDescent="0.2">
      <c r="A12" s="15">
        <v>39943</v>
      </c>
      <c r="C12" s="16">
        <v>14.47</v>
      </c>
      <c r="D12" s="30">
        <v>19.09</v>
      </c>
      <c r="E12" s="31">
        <f t="shared" si="0"/>
        <v>1.3192812715964062</v>
      </c>
    </row>
    <row r="13" spans="1:5" x14ac:dyDescent="0.2">
      <c r="A13" s="15">
        <v>39949</v>
      </c>
      <c r="C13" s="35">
        <v>14.01</v>
      </c>
      <c r="D13" s="36">
        <v>18.34</v>
      </c>
      <c r="E13" s="31">
        <f t="shared" si="0"/>
        <v>1.3090649536045682</v>
      </c>
    </row>
    <row r="14" spans="1:5" x14ac:dyDescent="0.2">
      <c r="A14" s="15">
        <v>39954</v>
      </c>
      <c r="C14" s="16">
        <v>12.92</v>
      </c>
      <c r="D14" s="30">
        <v>18.59</v>
      </c>
      <c r="E14" s="31">
        <f t="shared" si="0"/>
        <v>1.4388544891640866</v>
      </c>
    </row>
    <row r="15" spans="1:5" x14ac:dyDescent="0.2">
      <c r="A15" s="15">
        <v>39957</v>
      </c>
      <c r="C15" s="35">
        <v>15.75</v>
      </c>
      <c r="D15" s="36">
        <v>21.09</v>
      </c>
      <c r="E15" s="31">
        <f t="shared" si="0"/>
        <v>1.339047619047619</v>
      </c>
    </row>
    <row r="16" spans="1:5" x14ac:dyDescent="0.2">
      <c r="A16" s="15">
        <v>39963</v>
      </c>
      <c r="C16" s="35">
        <v>14.35</v>
      </c>
      <c r="D16" s="36">
        <v>19.2</v>
      </c>
      <c r="E16" s="31">
        <f t="shared" si="0"/>
        <v>1.3379790940766549</v>
      </c>
    </row>
    <row r="17" spans="1:5" x14ac:dyDescent="0.2">
      <c r="A17" s="15">
        <v>39967</v>
      </c>
      <c r="C17" s="35">
        <v>15.05</v>
      </c>
      <c r="D17" s="36">
        <v>20.3</v>
      </c>
      <c r="E17" s="31">
        <f t="shared" si="0"/>
        <v>1.3488372093023255</v>
      </c>
    </row>
    <row r="18" spans="1:5" x14ac:dyDescent="0.2">
      <c r="A18" s="15">
        <v>39978</v>
      </c>
      <c r="C18" s="16">
        <v>11.83</v>
      </c>
      <c r="D18" s="30">
        <v>16.43</v>
      </c>
      <c r="E18" s="31">
        <f t="shared" si="0"/>
        <v>1.3888419273034658</v>
      </c>
    </row>
    <row r="19" spans="1:5" x14ac:dyDescent="0.2">
      <c r="A19" s="15">
        <v>39981</v>
      </c>
      <c r="C19" s="29">
        <v>13.22</v>
      </c>
      <c r="D19" s="36">
        <v>18.36</v>
      </c>
      <c r="E19" s="31">
        <f t="shared" si="0"/>
        <v>1.3888048411497729</v>
      </c>
    </row>
    <row r="20" spans="1:5" x14ac:dyDescent="0.2">
      <c r="A20" s="15">
        <v>39984</v>
      </c>
    </row>
    <row r="21" spans="1:5" x14ac:dyDescent="0.2">
      <c r="A21" s="15">
        <v>39990</v>
      </c>
      <c r="C21" s="35">
        <v>14.18</v>
      </c>
      <c r="D21" s="36">
        <v>19.13</v>
      </c>
      <c r="E21" s="31">
        <f t="shared" ref="E21:E32" si="1">IF(C21&lt;&gt;"",D21/C21,"")</f>
        <v>1.3490832157968971</v>
      </c>
    </row>
    <row r="22" spans="1:5" x14ac:dyDescent="0.2">
      <c r="A22" s="15">
        <v>40014</v>
      </c>
      <c r="C22" s="16">
        <v>14.41</v>
      </c>
      <c r="D22" s="30">
        <v>18.72</v>
      </c>
      <c r="E22" s="31">
        <f t="shared" si="1"/>
        <v>1.2990978487161693</v>
      </c>
    </row>
    <row r="23" spans="1:5" x14ac:dyDescent="0.2">
      <c r="A23" s="15">
        <v>40023</v>
      </c>
      <c r="C23" s="35">
        <v>14.38</v>
      </c>
      <c r="D23" s="36">
        <v>19.34</v>
      </c>
      <c r="E23" s="31">
        <f t="shared" si="1"/>
        <v>1.344923504867872</v>
      </c>
    </row>
    <row r="24" spans="1:5" x14ac:dyDescent="0.2">
      <c r="A24" s="15">
        <v>40034</v>
      </c>
      <c r="C24" s="35">
        <v>11.9</v>
      </c>
      <c r="D24" s="36">
        <v>16.05</v>
      </c>
      <c r="E24" s="31">
        <f t="shared" si="1"/>
        <v>1.3487394957983194</v>
      </c>
    </row>
    <row r="25" spans="1:5" x14ac:dyDescent="0.2">
      <c r="A25" s="15">
        <v>40040</v>
      </c>
      <c r="C25" s="35">
        <v>9.25</v>
      </c>
      <c r="D25" s="36">
        <v>12.76</v>
      </c>
      <c r="E25" s="31">
        <f t="shared" si="1"/>
        <v>1.3794594594594594</v>
      </c>
    </row>
    <row r="26" spans="1:5" x14ac:dyDescent="0.2">
      <c r="A26" s="15">
        <v>40046</v>
      </c>
      <c r="C26" s="35">
        <v>13.75</v>
      </c>
      <c r="D26" s="36">
        <v>18.55</v>
      </c>
      <c r="E26" s="31">
        <f t="shared" si="1"/>
        <v>1.3490909090909091</v>
      </c>
    </row>
    <row r="27" spans="1:5" x14ac:dyDescent="0.2">
      <c r="A27" s="15">
        <v>40054</v>
      </c>
      <c r="B27" s="29">
        <v>57390</v>
      </c>
      <c r="C27" s="16">
        <v>12</v>
      </c>
      <c r="D27" s="30">
        <v>16.04</v>
      </c>
      <c r="E27" s="31">
        <f t="shared" si="1"/>
        <v>1.3366666666666667</v>
      </c>
    </row>
    <row r="28" spans="1:5" x14ac:dyDescent="0.2">
      <c r="A28" s="15">
        <v>40060</v>
      </c>
      <c r="B28" s="29">
        <v>57583</v>
      </c>
      <c r="E28" s="31" t="str">
        <f t="shared" si="1"/>
        <v/>
      </c>
    </row>
    <row r="29" spans="1:5" x14ac:dyDescent="0.2">
      <c r="C29" s="35"/>
      <c r="D29" s="36"/>
      <c r="E29" s="31" t="str">
        <f t="shared" si="1"/>
        <v/>
      </c>
    </row>
    <row r="30" spans="1:5" x14ac:dyDescent="0.2">
      <c r="A30" s="15">
        <v>40064</v>
      </c>
      <c r="C30" s="35">
        <v>14.39</v>
      </c>
      <c r="D30" s="36">
        <v>18.920000000000002</v>
      </c>
      <c r="E30" s="31">
        <f t="shared" si="1"/>
        <v>1.3148019457956914</v>
      </c>
    </row>
    <row r="31" spans="1:5" x14ac:dyDescent="0.2">
      <c r="A31" s="15">
        <v>40065</v>
      </c>
      <c r="E31" s="31" t="str">
        <f t="shared" si="1"/>
        <v/>
      </c>
    </row>
    <row r="32" spans="1:5" x14ac:dyDescent="0.2">
      <c r="A32" s="15">
        <v>40069</v>
      </c>
      <c r="B32" s="29">
        <v>57935</v>
      </c>
      <c r="C32" s="16">
        <v>11.73</v>
      </c>
      <c r="D32" s="30">
        <v>15.99</v>
      </c>
      <c r="E32" s="31">
        <f t="shared" si="1"/>
        <v>1.3631713554987213</v>
      </c>
    </row>
    <row r="33" spans="1:5" x14ac:dyDescent="0.2">
      <c r="A33" s="15">
        <v>40073</v>
      </c>
      <c r="C33" s="16">
        <v>15.71</v>
      </c>
      <c r="D33" s="30">
        <v>20.56</v>
      </c>
      <c r="E33" s="31">
        <f t="shared" ref="E33:E44" si="2">IF(C33&lt;&gt;"",D33/C33,"")</f>
        <v>1.3087205601527687</v>
      </c>
    </row>
    <row r="34" spans="1:5" x14ac:dyDescent="0.2">
      <c r="A34" s="15">
        <v>40075</v>
      </c>
      <c r="E34" s="31" t="str">
        <f t="shared" si="2"/>
        <v/>
      </c>
    </row>
    <row r="35" spans="1:5" x14ac:dyDescent="0.2">
      <c r="A35" s="15">
        <v>40078</v>
      </c>
      <c r="C35" s="16">
        <v>12.24</v>
      </c>
      <c r="D35" s="30">
        <v>16.100000000000001</v>
      </c>
      <c r="E35" s="31">
        <f t="shared" si="2"/>
        <v>1.315359477124183</v>
      </c>
    </row>
    <row r="36" spans="1:5" x14ac:dyDescent="0.2">
      <c r="A36" s="15">
        <v>40086</v>
      </c>
      <c r="B36" s="29">
        <v>58840</v>
      </c>
      <c r="C36" s="16">
        <v>14.57</v>
      </c>
      <c r="D36" s="30">
        <v>18.510000000000002</v>
      </c>
      <c r="E36" s="31">
        <f t="shared" si="2"/>
        <v>1.2704186684969117</v>
      </c>
    </row>
    <row r="37" spans="1:5" x14ac:dyDescent="0.2">
      <c r="A37" s="15">
        <v>40096</v>
      </c>
      <c r="C37" s="16">
        <v>15.52</v>
      </c>
      <c r="D37" s="30">
        <v>20.16</v>
      </c>
      <c r="E37" s="31">
        <f t="shared" si="2"/>
        <v>1.2989690721649485</v>
      </c>
    </row>
    <row r="38" spans="1:5" x14ac:dyDescent="0.2">
      <c r="A38" s="15">
        <v>40102</v>
      </c>
      <c r="C38" s="16">
        <v>13.67</v>
      </c>
      <c r="D38" s="30">
        <v>17.98</v>
      </c>
      <c r="E38" s="31">
        <f t="shared" si="2"/>
        <v>1.3152889539136796</v>
      </c>
    </row>
    <row r="39" spans="1:5" x14ac:dyDescent="0.2">
      <c r="A39" s="37">
        <v>40116</v>
      </c>
      <c r="B39"/>
      <c r="C39" s="38">
        <v>13.54</v>
      </c>
      <c r="D39" s="17">
        <v>18.21</v>
      </c>
      <c r="E39"/>
    </row>
    <row r="40" spans="1:5" x14ac:dyDescent="0.2">
      <c r="A40" s="15">
        <v>40121</v>
      </c>
      <c r="C40" s="16">
        <v>9.9600000000000009</v>
      </c>
      <c r="D40" s="30">
        <v>13.44</v>
      </c>
      <c r="E40" s="31">
        <f t="shared" si="2"/>
        <v>1.3493975903614457</v>
      </c>
    </row>
    <row r="41" spans="1:5" x14ac:dyDescent="0.2">
      <c r="A41" s="15">
        <v>40127</v>
      </c>
      <c r="C41" s="16">
        <v>15.97</v>
      </c>
      <c r="D41" s="30">
        <v>21.54</v>
      </c>
      <c r="E41" s="31">
        <f t="shared" si="2"/>
        <v>1.3487789605510332</v>
      </c>
    </row>
    <row r="42" spans="1:5" x14ac:dyDescent="0.2">
      <c r="A42" s="15">
        <v>40139</v>
      </c>
      <c r="C42" s="16">
        <v>14.29</v>
      </c>
      <c r="D42" s="30">
        <v>19.28</v>
      </c>
      <c r="E42" s="31">
        <f t="shared" si="2"/>
        <v>1.3491952414275719</v>
      </c>
    </row>
    <row r="43" spans="1:5" x14ac:dyDescent="0.2">
      <c r="A43" s="15">
        <v>40175</v>
      </c>
      <c r="B43" s="29">
        <v>60664</v>
      </c>
      <c r="E43" s="31" t="str">
        <f t="shared" si="2"/>
        <v/>
      </c>
    </row>
    <row r="44" spans="1:5" x14ac:dyDescent="0.2">
      <c r="E44" s="31" t="str">
        <f t="shared" si="2"/>
        <v/>
      </c>
    </row>
    <row r="45" spans="1:5" x14ac:dyDescent="0.2">
      <c r="A45" s="15" t="s">
        <v>7</v>
      </c>
      <c r="B45" s="9">
        <f>MIN(B3:B44)</f>
        <v>51049</v>
      </c>
    </row>
    <row r="46" spans="1:5" x14ac:dyDescent="0.2">
      <c r="A46" s="15" t="s">
        <v>8</v>
      </c>
      <c r="B46" s="9">
        <f>MAX(B3:B44)</f>
        <v>60664</v>
      </c>
    </row>
    <row r="47" spans="1:5" x14ac:dyDescent="0.2">
      <c r="A47" s="15" t="s">
        <v>9</v>
      </c>
      <c r="B47" s="9">
        <f>B46-B45</f>
        <v>9615</v>
      </c>
      <c r="C47" s="16">
        <f>SUM(C4:C44)</f>
        <v>451.24</v>
      </c>
      <c r="D47" s="30">
        <f>SUM(D4:D44)</f>
        <v>595.6400000000001</v>
      </c>
    </row>
    <row r="48" spans="1:5" x14ac:dyDescent="0.2">
      <c r="A48" s="15" t="s">
        <v>10</v>
      </c>
      <c r="B48" s="21">
        <f>IF(C47&gt;0,B47/C47,"")</f>
        <v>21.307951422746211</v>
      </c>
      <c r="C48" s="16" t="s">
        <v>11</v>
      </c>
    </row>
    <row r="51" spans="2:2" x14ac:dyDescent="0.2">
      <c r="B51" s="9"/>
    </row>
  </sheetData>
  <sheetProtection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defaultRowHeight="12.75" x14ac:dyDescent="0.2"/>
  <cols>
    <col min="1" max="1" width="10.140625" style="20" customWidth="1"/>
    <col min="2" max="2" width="11.42578125" style="29" customWidth="1"/>
    <col min="3" max="3" width="10.42578125" style="16" customWidth="1"/>
    <col min="4" max="4" width="16.42578125" style="30" customWidth="1"/>
    <col min="5" max="5" width="11.140625" style="30" customWidth="1"/>
  </cols>
  <sheetData>
    <row r="1" spans="1:5" s="7" customFormat="1" x14ac:dyDescent="0.2">
      <c r="A1" s="39" t="s">
        <v>0</v>
      </c>
      <c r="B1" s="5" t="s">
        <v>1</v>
      </c>
      <c r="C1" s="62" t="s">
        <v>2</v>
      </c>
      <c r="D1" s="62"/>
      <c r="E1" s="62"/>
    </row>
    <row r="2" spans="1:5" s="7" customFormat="1" x14ac:dyDescent="0.2">
      <c r="A2" s="39"/>
      <c r="B2" s="5"/>
      <c r="C2" s="8" t="s">
        <v>4</v>
      </c>
      <c r="D2" s="33" t="s">
        <v>5</v>
      </c>
      <c r="E2" s="33" t="s">
        <v>6</v>
      </c>
    </row>
    <row r="3" spans="1:5" x14ac:dyDescent="0.2">
      <c r="A3" s="20">
        <v>39721</v>
      </c>
      <c r="B3" s="29">
        <v>49052</v>
      </c>
      <c r="C3" s="35"/>
      <c r="D3" s="36"/>
    </row>
    <row r="4" spans="1:5" x14ac:dyDescent="0.2">
      <c r="A4" s="20">
        <v>39721</v>
      </c>
      <c r="B4" s="29">
        <v>49115</v>
      </c>
      <c r="C4" s="35">
        <v>10.73</v>
      </c>
      <c r="D4" s="36">
        <v>15.92</v>
      </c>
      <c r="E4" s="30">
        <f>D4/C4</f>
        <v>1.483690587138863</v>
      </c>
    </row>
    <row r="5" spans="1:5" x14ac:dyDescent="0.2">
      <c r="A5" s="20">
        <v>39710</v>
      </c>
      <c r="C5" s="35"/>
      <c r="D5" s="36"/>
    </row>
    <row r="6" spans="1:5" x14ac:dyDescent="0.2">
      <c r="A6" s="20">
        <v>39725</v>
      </c>
    </row>
    <row r="7" spans="1:5" x14ac:dyDescent="0.2">
      <c r="A7" s="20">
        <v>39725</v>
      </c>
      <c r="C7" s="16">
        <v>14.1</v>
      </c>
      <c r="D7" s="30">
        <v>20.29</v>
      </c>
      <c r="E7" s="30">
        <f t="shared" ref="E7:E13" si="0">D7/C7</f>
        <v>1.4390070921985816</v>
      </c>
    </row>
    <row r="8" spans="1:5" x14ac:dyDescent="0.2">
      <c r="A8" s="20">
        <v>39732</v>
      </c>
      <c r="C8" s="16">
        <v>9.8699999999999992</v>
      </c>
      <c r="D8" s="30">
        <v>13.61</v>
      </c>
      <c r="E8" s="30">
        <f t="shared" si="0"/>
        <v>1.3789260385005067</v>
      </c>
    </row>
    <row r="9" spans="1:5" x14ac:dyDescent="0.2">
      <c r="A9" s="20">
        <v>39737</v>
      </c>
      <c r="C9" s="16">
        <v>15.84</v>
      </c>
      <c r="D9" s="30">
        <v>21.3</v>
      </c>
      <c r="E9" s="30">
        <f t="shared" si="0"/>
        <v>1.3446969696969697</v>
      </c>
    </row>
    <row r="10" spans="1:5" x14ac:dyDescent="0.2">
      <c r="A10" s="20">
        <v>39741</v>
      </c>
      <c r="B10" s="29">
        <v>50120</v>
      </c>
      <c r="C10" s="16">
        <v>9.44</v>
      </c>
      <c r="D10" s="30">
        <v>12.83</v>
      </c>
      <c r="E10" s="30">
        <f t="shared" si="0"/>
        <v>1.3591101694915255</v>
      </c>
    </row>
    <row r="11" spans="1:5" x14ac:dyDescent="0.2">
      <c r="A11" s="20">
        <v>39749</v>
      </c>
      <c r="C11" s="16">
        <v>13.42</v>
      </c>
      <c r="D11" s="30">
        <v>17.16</v>
      </c>
      <c r="E11" s="30">
        <f t="shared" si="0"/>
        <v>1.278688524590164</v>
      </c>
    </row>
    <row r="12" spans="1:5" x14ac:dyDescent="0.2">
      <c r="A12" s="20">
        <v>39757</v>
      </c>
      <c r="C12" s="16">
        <v>13.25</v>
      </c>
      <c r="D12" s="30">
        <v>16.5</v>
      </c>
      <c r="E12" s="30">
        <f t="shared" si="0"/>
        <v>1.2452830188679245</v>
      </c>
    </row>
    <row r="13" spans="1:5" x14ac:dyDescent="0.2">
      <c r="A13" s="20">
        <v>39765</v>
      </c>
      <c r="C13" s="16">
        <v>14.62</v>
      </c>
      <c r="D13" s="30">
        <v>17.97</v>
      </c>
      <c r="E13" s="30">
        <f t="shared" si="0"/>
        <v>1.2291381668946648</v>
      </c>
    </row>
    <row r="14" spans="1:5" x14ac:dyDescent="0.2">
      <c r="A14" s="20">
        <v>39794</v>
      </c>
      <c r="B14" s="29">
        <v>51049</v>
      </c>
    </row>
    <row r="18" spans="1:4" x14ac:dyDescent="0.2">
      <c r="A18" s="15" t="s">
        <v>7</v>
      </c>
      <c r="B18" s="9">
        <f>MIN(B4:B17)</f>
        <v>49115</v>
      </c>
    </row>
    <row r="19" spans="1:4" x14ac:dyDescent="0.2">
      <c r="A19" s="15" t="s">
        <v>8</v>
      </c>
      <c r="B19" s="9">
        <f>MAX(B4:B17)</f>
        <v>51049</v>
      </c>
    </row>
    <row r="20" spans="1:4" x14ac:dyDescent="0.2">
      <c r="A20" s="15" t="s">
        <v>9</v>
      </c>
      <c r="B20" s="9">
        <f>B19-B18</f>
        <v>1934</v>
      </c>
      <c r="C20" s="16">
        <f>SUM(C6:C19)</f>
        <v>90.54</v>
      </c>
      <c r="D20" s="30">
        <f>SUM(D6:D19)</f>
        <v>119.66</v>
      </c>
    </row>
    <row r="21" spans="1:4" x14ac:dyDescent="0.2">
      <c r="A21" s="20" t="s">
        <v>10</v>
      </c>
      <c r="B21" s="21">
        <f>IF(C20&gt;0,B20/C20,"")</f>
        <v>21.360724541639055</v>
      </c>
      <c r="C21" s="16" t="s">
        <v>11</v>
      </c>
    </row>
  </sheetData>
  <sheetProtection selectLockedCells="1" selectUnlockedCells="1"/>
  <mergeCells count="1">
    <mergeCell ref="C1:E1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>
    <oddHeader>&amp;L&amp;"Arial,Vet"&amp;12Motorkosten BMW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Blad1</vt:lpstr>
      <vt:lpstr>Blad2</vt:lpstr>
      <vt:lpstr>Blad3</vt:lpstr>
      <vt:lpstr>Blad4</vt:lpstr>
      <vt:lpstr>Blad5</vt:lpstr>
      <vt:lpstr>Blad6</vt:lpstr>
      <vt:lpstr>Blad7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Freek</dc:creator>
  <cp:lastModifiedBy>Freek</cp:lastModifiedBy>
  <dcterms:created xsi:type="dcterms:W3CDTF">2011-04-15T18:36:54Z</dcterms:created>
  <dcterms:modified xsi:type="dcterms:W3CDTF">2016-01-09T10:54:01Z</dcterms:modified>
</cp:coreProperties>
</file>