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 codeName="{C026B480-071E-DA80-A48C-D3F380F32C35}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onknh.sharepoint.com/sites/VoedingCastricum/Gedeelde documenten/General/bovenbouw profiel groen/examens/2020/"/>
    </mc:Choice>
  </mc:AlternateContent>
  <xr:revisionPtr revIDLastSave="7" documentId="11_756F1FAD357DDDE7E721ADAB4BA93339A7D10F12" xr6:coauthVersionLast="47" xr6:coauthVersionMax="47" xr10:uidLastSave="{20866CA7-1C6F-4E01-8422-6CE09021FABD}"/>
  <bookViews>
    <workbookView showHorizontalScroll="0" xWindow="-108" yWindow="-108" windowWidth="23256" windowHeight="12456" tabRatio="745" xr2:uid="{00000000-000D-0000-FFFF-FFFF00000000}"/>
  </bookViews>
  <sheets>
    <sheet name="grondstoffen" sheetId="1" r:id="rId1"/>
    <sheet name="e-mail" sheetId="16" r:id="rId2"/>
    <sheet name="data" sheetId="17" state="hidden" r:id="rId3"/>
  </sheets>
  <externalReferences>
    <externalReference r:id="rId4"/>
  </externalReferences>
  <definedNames>
    <definedName name="_xlnm.Print_Area" localSheetId="0">grondstoffen!$A$1:$I$37</definedName>
    <definedName name="gestart">[1]start!$AA$1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31" i="1"/>
  <c r="G32" i="1"/>
  <c r="G33" i="1"/>
  <c r="G34" i="1"/>
  <c r="G35" i="1"/>
  <c r="G36" i="1"/>
  <c r="G29" i="1"/>
  <c r="F30" i="1"/>
  <c r="F31" i="1"/>
  <c r="F32" i="1"/>
  <c r="F33" i="1"/>
  <c r="F34" i="1"/>
  <c r="F35" i="1"/>
  <c r="F36" i="1"/>
  <c r="F29" i="1"/>
  <c r="D30" i="1"/>
  <c r="D31" i="1"/>
  <c r="D32" i="1"/>
  <c r="D33" i="1"/>
  <c r="D34" i="1"/>
  <c r="D35" i="1"/>
  <c r="D36" i="1"/>
  <c r="D29" i="1"/>
  <c r="C30" i="1"/>
  <c r="C31" i="1"/>
  <c r="C32" i="1"/>
  <c r="C33" i="1"/>
  <c r="C34" i="1"/>
  <c r="C35" i="1"/>
  <c r="C36" i="1"/>
  <c r="C29" i="1"/>
  <c r="H25" i="1"/>
  <c r="H12" i="1" l="1"/>
  <c r="L9" i="17"/>
  <c r="L8" i="17"/>
  <c r="L7" i="17"/>
  <c r="L6" i="17"/>
  <c r="L5" i="17"/>
  <c r="L4" i="17"/>
  <c r="L3" i="17"/>
  <c r="L2" i="17"/>
  <c r="G9" i="17"/>
  <c r="G8" i="17"/>
  <c r="G7" i="17"/>
  <c r="G6" i="17"/>
  <c r="G5" i="17"/>
  <c r="G4" i="17"/>
  <c r="G3" i="17"/>
  <c r="G2" i="17"/>
  <c r="G18" i="1"/>
  <c r="H18" i="1"/>
  <c r="G19" i="1"/>
  <c r="H19" i="1"/>
  <c r="F18" i="1"/>
  <c r="F19" i="1"/>
  <c r="D19" i="1"/>
  <c r="D18" i="1"/>
  <c r="C19" i="1"/>
  <c r="C18" i="1"/>
  <c r="H15" i="1"/>
  <c r="H14" i="1"/>
  <c r="H13" i="1"/>
  <c r="C11" i="1"/>
  <c r="D11" i="1"/>
  <c r="AA3" i="1"/>
  <c r="AA4" i="1"/>
  <c r="AA5" i="1"/>
  <c r="AA6" i="1"/>
  <c r="AA7" i="1"/>
  <c r="AA8" i="1"/>
  <c r="AA9" i="1"/>
  <c r="AA2" i="1"/>
  <c r="P3" i="17"/>
  <c r="P4" i="17"/>
  <c r="P5" i="17"/>
  <c r="P6" i="17"/>
  <c r="P7" i="17"/>
  <c r="P8" i="17"/>
  <c r="P9" i="17"/>
  <c r="P2" i="17"/>
  <c r="D4" i="16"/>
  <c r="D3" i="16"/>
</calcChain>
</file>

<file path=xl/sharedStrings.xml><?xml version="1.0" encoding="utf-8"?>
<sst xmlns="http://schemas.openxmlformats.org/spreadsheetml/2006/main" count="89" uniqueCount="61">
  <si>
    <t>Kandidaatnaam:</t>
  </si>
  <si>
    <t>Kandidaatnummer:</t>
  </si>
  <si>
    <t>omschrijving</t>
  </si>
  <si>
    <t>naam leverancier</t>
  </si>
  <si>
    <t xml:space="preserve">maximumvoorraad: </t>
  </si>
  <si>
    <t xml:space="preserve">minimumvoorraad: </t>
  </si>
  <si>
    <t>datum</t>
  </si>
  <si>
    <t xml:space="preserve">bij  </t>
  </si>
  <si>
    <t>af</t>
  </si>
  <si>
    <t>saldo</t>
  </si>
  <si>
    <t>intern bestelformulier</t>
  </si>
  <si>
    <t xml:space="preserve">datum: </t>
  </si>
  <si>
    <t/>
  </si>
  <si>
    <t xml:space="preserve">besteleenheid: </t>
  </si>
  <si>
    <t>12.11.488</t>
  </si>
  <si>
    <t>artikelnr.</t>
  </si>
  <si>
    <t>12.21.231</t>
  </si>
  <si>
    <t>12.11.011</t>
  </si>
  <si>
    <t>aardappelen</t>
  </si>
  <si>
    <t>appels</t>
  </si>
  <si>
    <t>halfvolle melk</t>
  </si>
  <si>
    <t>kipfilet</t>
  </si>
  <si>
    <t>kruidenroomkaas</t>
  </si>
  <si>
    <t>zonnebloemolie</t>
  </si>
  <si>
    <t>verse knoflook</t>
  </si>
  <si>
    <t>spinazie</t>
  </si>
  <si>
    <t>12.12.276</t>
  </si>
  <si>
    <t>14.22.454</t>
  </si>
  <si>
    <t>14.12.128</t>
  </si>
  <si>
    <t>16.12.054</t>
  </si>
  <si>
    <t>18.12.202</t>
  </si>
  <si>
    <t>voorraad</t>
  </si>
  <si>
    <t>gebruikt</t>
  </si>
  <si>
    <t>Organics Groothandel</t>
  </si>
  <si>
    <t>Aan:</t>
  </si>
  <si>
    <t>CC:</t>
  </si>
  <si>
    <t>Onderwerp:</t>
  </si>
  <si>
    <t>e-mail</t>
  </si>
  <si>
    <t>besteleenheid</t>
  </si>
  <si>
    <t>maximumvoorraad</t>
  </si>
  <si>
    <t>minimumvoorraad</t>
  </si>
  <si>
    <t>datum1</t>
  </si>
  <si>
    <t>omschrijving1</t>
  </si>
  <si>
    <t>bij1</t>
  </si>
  <si>
    <t>af1</t>
  </si>
  <si>
    <t>saldo1</t>
  </si>
  <si>
    <t>datum2</t>
  </si>
  <si>
    <t>omschrijving2</t>
  </si>
  <si>
    <t>bij2</t>
  </si>
  <si>
    <t>af2</t>
  </si>
  <si>
    <t>saldo2</t>
  </si>
  <si>
    <t>eenheid</t>
  </si>
  <si>
    <t>maak een keuze</t>
  </si>
  <si>
    <t>Bericht:</t>
  </si>
  <si>
    <t>kies een grondstof:</t>
  </si>
  <si>
    <t>grondstoffenkaart</t>
  </si>
  <si>
    <t>bestel-eenheid</t>
  </si>
  <si>
    <t xml:space="preserve">eenheid: </t>
  </si>
  <si>
    <t>kilo</t>
  </si>
  <si>
    <t>liter</t>
  </si>
  <si>
    <t>aantal te bestellen eenheden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</si>
</sst>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 style="medium">
        <color indexed="18"/>
      </right>
      <top/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62">
    <xf numFmtId="0" fontId="0" fillId="0" borderId="0" xfId="0"/>
    <xf numFmtId="0" fontId="1" fillId="0" borderId="0" xfId="0" applyFont="1"/>
    <xf numFmtId="0" fontId="2" fillId="4" borderId="1" xfId="0" applyFont="1" applyFill="1" applyBorder="1" applyAlignment="1" applyProtection="1">
      <alignment horizontal="center"/>
      <protection hidden="1"/>
    </xf>
    <xf numFmtId="165" fontId="1" fillId="4" borderId="2" xfId="2" applyNumberFormat="1" applyFill="1" applyBorder="1" applyAlignment="1">
      <alignment horizontal="center" vertical="top"/>
    </xf>
    <xf numFmtId="14" fontId="1" fillId="3" borderId="3" xfId="2" applyNumberFormat="1" applyFill="1" applyBorder="1" applyAlignment="1">
      <alignment vertical="top"/>
    </xf>
    <xf numFmtId="0" fontId="1" fillId="4" borderId="1" xfId="2" applyFill="1" applyBorder="1" applyAlignment="1">
      <alignment horizontal="center"/>
    </xf>
    <xf numFmtId="0" fontId="1" fillId="0" borderId="1" xfId="2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14" fontId="0" fillId="0" borderId="0" xfId="0" applyNumberFormat="1"/>
    <xf numFmtId="0" fontId="3" fillId="0" borderId="0" xfId="0" applyFont="1"/>
    <xf numFmtId="0" fontId="2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2" fillId="0" borderId="0" xfId="0" applyFont="1"/>
    <xf numFmtId="164" fontId="2" fillId="4" borderId="1" xfId="0" applyNumberFormat="1" applyFont="1" applyFill="1" applyBorder="1" applyAlignment="1" applyProtection="1">
      <alignment horizontal="center"/>
      <protection hidden="1"/>
    </xf>
    <xf numFmtId="0" fontId="1" fillId="0" borderId="0" xfId="2"/>
    <xf numFmtId="0" fontId="1" fillId="3" borderId="1" xfId="2" applyFill="1" applyBorder="1"/>
    <xf numFmtId="0" fontId="3" fillId="3" borderId="1" xfId="2" applyFont="1" applyFill="1" applyBorder="1" applyAlignment="1">
      <alignment horizontal="right" vertical="top" wrapText="1"/>
    </xf>
    <xf numFmtId="0" fontId="3" fillId="3" borderId="1" xfId="2" applyFont="1" applyFill="1" applyBorder="1" applyAlignment="1">
      <alignment vertical="top" wrapText="1"/>
    </xf>
    <xf numFmtId="0" fontId="1" fillId="3" borderId="1" xfId="0" applyFont="1" applyFill="1" applyBorder="1"/>
    <xf numFmtId="0" fontId="0" fillId="3" borderId="2" xfId="0" applyFill="1" applyBorder="1"/>
    <xf numFmtId="0" fontId="1" fillId="4" borderId="3" xfId="0" applyFont="1" applyFill="1" applyBorder="1" applyAlignment="1">
      <alignment horizontal="left"/>
    </xf>
    <xf numFmtId="0" fontId="1" fillId="3" borderId="2" xfId="0" applyFont="1" applyFill="1" applyBorder="1"/>
    <xf numFmtId="0" fontId="1" fillId="3" borderId="3" xfId="0" applyFont="1" applyFill="1" applyBorder="1"/>
    <xf numFmtId="0" fontId="0" fillId="3" borderId="1" xfId="0" applyFill="1" applyBorder="1"/>
    <xf numFmtId="0" fontId="1" fillId="3" borderId="2" xfId="2" applyFill="1" applyBorder="1"/>
    <xf numFmtId="0" fontId="3" fillId="3" borderId="1" xfId="2" applyFont="1" applyFill="1" applyBorder="1" applyAlignment="1">
      <alignment horizontal="right" vertical="top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vertical="top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2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1" fillId="4" borderId="1" xfId="0" applyFont="1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1" fillId="4" borderId="1" xfId="0" applyFont="1" applyFill="1" applyBorder="1" applyAlignment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4" borderId="1" xfId="0" applyFont="1" applyFill="1" applyBorder="1"/>
    <xf numFmtId="0" fontId="1" fillId="4" borderId="1" xfId="0" applyFont="1" applyFill="1" applyBorder="1"/>
    <xf numFmtId="0" fontId="2" fillId="4" borderId="1" xfId="0" applyFont="1" applyFill="1" applyBorder="1"/>
    <xf numFmtId="0" fontId="2" fillId="3" borderId="1" xfId="0" applyFont="1" applyFill="1" applyBorder="1"/>
    <xf numFmtId="0" fontId="0" fillId="3" borderId="1" xfId="0" applyFill="1" applyBorder="1"/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right"/>
    </xf>
    <xf numFmtId="0" fontId="1" fillId="3" borderId="1" xfId="2" applyFill="1" applyBorder="1" applyAlignment="1">
      <alignment horizontal="right"/>
    </xf>
    <xf numFmtId="0" fontId="3" fillId="4" borderId="10" xfId="2" applyFont="1" applyFill="1" applyBorder="1" applyAlignment="1">
      <alignment horizontal="center" vertical="center" wrapText="1"/>
    </xf>
    <xf numFmtId="0" fontId="3" fillId="4" borderId="11" xfId="2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4" borderId="7" xfId="2" applyFont="1" applyFill="1" applyBorder="1" applyAlignment="1">
      <alignment horizontal="center" vertical="center" wrapText="1"/>
    </xf>
    <xf numFmtId="0" fontId="3" fillId="4" borderId="6" xfId="2" applyFont="1" applyFill="1" applyBorder="1" applyAlignment="1">
      <alignment horizontal="center" vertical="center" wrapText="1"/>
    </xf>
    <xf numFmtId="0" fontId="3" fillId="4" borderId="9" xfId="2" applyFont="1" applyFill="1" applyBorder="1" applyAlignment="1">
      <alignment horizontal="center" vertical="center" wrapText="1"/>
    </xf>
    <xf numFmtId="0" fontId="1" fillId="4" borderId="2" xfId="2" applyFill="1" applyBorder="1" applyAlignment="1">
      <alignment horizontal="left"/>
    </xf>
    <xf numFmtId="0" fontId="1" fillId="4" borderId="3" xfId="2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Standaard" xfId="0" builtinId="0"/>
    <cellStyle name="Standaard 2" xfId="1" xr:uid="{00000000-0005-0000-0000-000001000000}"/>
    <cellStyle name="Standaard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DCDCB4"/>
      <rgbColor rgb="00C8C88C"/>
      <rgbColor rgb="00AAAA5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A9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182880</xdr:colOff>
          <xdr:row>38</xdr:row>
          <xdr:rowOff>0</xdr:rowOff>
        </xdr:from>
        <xdr:to>
          <xdr:col>9</xdr:col>
          <xdr:colOff>0</xdr:colOff>
          <xdr:row>39</xdr:row>
          <xdr:rowOff>114300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2026920</xdr:colOff>
          <xdr:row>24</xdr:row>
          <xdr:rowOff>0</xdr:rowOff>
        </xdr:from>
        <xdr:to>
          <xdr:col>5</xdr:col>
          <xdr:colOff>0</xdr:colOff>
          <xdr:row>25</xdr:row>
          <xdr:rowOff>121920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.hakvoort\AppData\Local\Temp\Temp1_GRN-KB-r.zip\onderdeel%20B\planning_g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planning"/>
    </sheetNames>
    <sheetDataSet>
      <sheetData sheetId="0">
        <row r="1">
          <cell r="AA1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01"/>
  <dimension ref="A1:AA98"/>
  <sheetViews>
    <sheetView showGridLines="0" showRowColHeaders="0" tabSelected="1" zoomScaleNormal="100" workbookViewId="0"/>
  </sheetViews>
  <sheetFormatPr defaultColWidth="9.109375" defaultRowHeight="13.2" x14ac:dyDescent="0.25"/>
  <cols>
    <col min="1" max="2" width="2.6640625" customWidth="1"/>
    <col min="3" max="4" width="10.6640625" customWidth="1"/>
    <col min="5" max="5" width="14.6640625" customWidth="1"/>
    <col min="6" max="7" width="8.6640625" customWidth="1"/>
    <col min="8" max="8" width="12.6640625" customWidth="1"/>
    <col min="9" max="10" width="2.6640625" customWidth="1"/>
    <col min="27" max="27" width="0" hidden="1" customWidth="1"/>
  </cols>
  <sheetData>
    <row r="1" spans="2:27" ht="13.8" thickBot="1" x14ac:dyDescent="0.3">
      <c r="AA1" s="1" t="s">
        <v>52</v>
      </c>
    </row>
    <row r="2" spans="2:27" ht="13.8" thickBot="1" x14ac:dyDescent="0.3">
      <c r="B2" s="10"/>
      <c r="C2" s="10"/>
      <c r="D2" s="10"/>
      <c r="E2" s="10"/>
      <c r="F2" s="10"/>
      <c r="G2" s="10"/>
      <c r="H2" s="10"/>
      <c r="I2" s="10"/>
      <c r="AA2" t="str">
        <f>data!B2</f>
        <v>aardappelen</v>
      </c>
    </row>
    <row r="3" spans="2:27" ht="13.8" thickBot="1" x14ac:dyDescent="0.3">
      <c r="B3" s="10"/>
      <c r="C3" s="44" t="s">
        <v>0</v>
      </c>
      <c r="D3" s="45"/>
      <c r="E3" s="46"/>
      <c r="F3" s="40"/>
      <c r="G3" s="40"/>
      <c r="H3" s="47"/>
      <c r="I3" s="10"/>
      <c r="AA3" t="str">
        <f>data!B3</f>
        <v>appels</v>
      </c>
    </row>
    <row r="4" spans="2:27" ht="13.8" thickBot="1" x14ac:dyDescent="0.3">
      <c r="B4" s="10"/>
      <c r="C4" s="44" t="s">
        <v>1</v>
      </c>
      <c r="D4" s="45"/>
      <c r="E4" s="46"/>
      <c r="F4" s="40"/>
      <c r="G4" s="40"/>
      <c r="H4" s="47"/>
      <c r="I4" s="10"/>
      <c r="AA4" t="str">
        <f>data!B4</f>
        <v>halfvolle melk</v>
      </c>
    </row>
    <row r="5" spans="2:27" ht="13.8" thickBot="1" x14ac:dyDescent="0.3">
      <c r="B5" s="10"/>
      <c r="C5" s="10"/>
      <c r="D5" s="10"/>
      <c r="E5" s="10"/>
      <c r="F5" s="10"/>
      <c r="G5" s="10"/>
      <c r="H5" s="10"/>
      <c r="I5" s="10"/>
      <c r="AA5" t="str">
        <f>data!B5</f>
        <v>kipfilet</v>
      </c>
    </row>
    <row r="6" spans="2:27" ht="13.8" thickBot="1" x14ac:dyDescent="0.3">
      <c r="B6" s="10"/>
      <c r="C6" s="10"/>
      <c r="D6" s="10"/>
      <c r="E6" s="11" t="s">
        <v>54</v>
      </c>
      <c r="F6" s="39" t="s">
        <v>52</v>
      </c>
      <c r="G6" s="40"/>
      <c r="H6" s="40"/>
      <c r="I6" s="10"/>
      <c r="AA6" t="str">
        <f>data!B6</f>
        <v>kruidenroomkaas</v>
      </c>
    </row>
    <row r="7" spans="2:27" ht="13.8" thickBot="1" x14ac:dyDescent="0.3">
      <c r="B7" s="10"/>
      <c r="C7" s="10"/>
      <c r="D7" s="10"/>
      <c r="E7" s="10"/>
      <c r="F7" s="10"/>
      <c r="G7" s="10"/>
      <c r="H7" s="10"/>
      <c r="I7" s="10"/>
      <c r="AA7" t="str">
        <f>data!B7</f>
        <v>spinazie</v>
      </c>
    </row>
    <row r="8" spans="2:27" ht="13.8" thickBot="1" x14ac:dyDescent="0.3">
      <c r="B8" s="10"/>
      <c r="C8" s="48" t="s">
        <v>55</v>
      </c>
      <c r="D8" s="48"/>
      <c r="E8" s="48"/>
      <c r="F8" s="48"/>
      <c r="G8" s="48"/>
      <c r="H8" s="48"/>
      <c r="I8" s="10"/>
      <c r="AA8" t="str">
        <f>data!B8</f>
        <v>verse knoflook</v>
      </c>
    </row>
    <row r="9" spans="2:27" ht="13.8" thickBot="1" x14ac:dyDescent="0.3">
      <c r="B9" s="10"/>
      <c r="C9" s="12"/>
      <c r="D9" s="12"/>
      <c r="E9" s="12"/>
      <c r="F9" s="12"/>
      <c r="G9" s="12"/>
      <c r="H9" s="12"/>
      <c r="I9" s="10"/>
      <c r="AA9" t="str">
        <f>data!B9</f>
        <v>zonnebloemolie</v>
      </c>
    </row>
    <row r="10" spans="2:27" ht="13.8" thickBot="1" x14ac:dyDescent="0.3">
      <c r="B10" s="10"/>
      <c r="C10" s="13" t="s">
        <v>15</v>
      </c>
      <c r="D10" s="14" t="s">
        <v>2</v>
      </c>
      <c r="E10" s="14"/>
      <c r="F10" s="41" t="s">
        <v>3</v>
      </c>
      <c r="G10" s="41"/>
      <c r="H10" s="41"/>
      <c r="I10" s="10"/>
    </row>
    <row r="11" spans="2:27" ht="13.8" thickBot="1" x14ac:dyDescent="0.3">
      <c r="B11" s="10"/>
      <c r="C11" s="2" t="str">
        <f>IFERROR(IF(INDEX(data!A:A,MATCH($F$6,data!$B:$B,0))="","",INDEX(data!A:A,MATCH($F$6,data!$B:$B,0))),"")</f>
        <v/>
      </c>
      <c r="D11" s="36" t="str">
        <f>IF(OR(F6="maak een keuze",F6=""),"",F6)</f>
        <v/>
      </c>
      <c r="E11" s="37"/>
      <c r="F11" s="42" t="s">
        <v>33</v>
      </c>
      <c r="G11" s="43"/>
      <c r="H11" s="43"/>
      <c r="I11" s="10"/>
    </row>
    <row r="12" spans="2:27" ht="13.8" thickBot="1" x14ac:dyDescent="0.3">
      <c r="B12" s="10"/>
      <c r="C12" s="10"/>
      <c r="D12" s="10"/>
      <c r="E12" s="10"/>
      <c r="F12" s="38" t="s">
        <v>57</v>
      </c>
      <c r="G12" s="35"/>
      <c r="H12" s="2" t="str">
        <f>IFERROR(IF(INDEX(data!D:D,MATCH($F$6,data!$B:$B,0))="","",INDEX(data!D:D,MATCH($F$6,data!$B:$B,0))),"")</f>
        <v/>
      </c>
      <c r="I12" s="10"/>
    </row>
    <row r="13" spans="2:27" ht="13.8" thickBot="1" x14ac:dyDescent="0.3">
      <c r="B13" s="10"/>
      <c r="C13" s="12"/>
      <c r="D13" s="12"/>
      <c r="E13" s="12"/>
      <c r="F13" s="34" t="s">
        <v>13</v>
      </c>
      <c r="G13" s="35"/>
      <c r="H13" s="2" t="str">
        <f>IFERROR(IF(INDEX(data!C:C,MATCH($F$6,data!$B:$B,0))="","",INDEX(data!C:C,MATCH($F$6,data!$B:$B,0))),"")</f>
        <v/>
      </c>
      <c r="I13" s="10"/>
    </row>
    <row r="14" spans="2:27" ht="13.8" thickBot="1" x14ac:dyDescent="0.3">
      <c r="B14" s="10"/>
      <c r="C14" s="10"/>
      <c r="D14" s="10"/>
      <c r="E14" s="10"/>
      <c r="F14" s="34" t="s">
        <v>4</v>
      </c>
      <c r="G14" s="35"/>
      <c r="H14" s="2" t="str">
        <f>IFERROR(IF(INDEX(data!E:E,MATCH($F$6,data!$B:$B,0))="","",INDEX(data!E:E,MATCH($F$6,data!$B:$B,0))),"")</f>
        <v/>
      </c>
      <c r="I14" s="10"/>
    </row>
    <row r="15" spans="2:27" ht="13.8" thickBot="1" x14ac:dyDescent="0.3">
      <c r="B15" s="10"/>
      <c r="C15" s="10"/>
      <c r="D15" s="10"/>
      <c r="E15" s="10"/>
      <c r="F15" s="34" t="s">
        <v>5</v>
      </c>
      <c r="G15" s="35"/>
      <c r="H15" s="2" t="str">
        <f>IFERROR(IF(INDEX(data!F:F,MATCH($F$6,data!$B:$B,0))="","",INDEX(data!F:F,MATCH($F$6,data!$B:$B,0))),"")</f>
        <v/>
      </c>
      <c r="I15" s="10"/>
    </row>
    <row r="16" spans="2:27" ht="13.8" thickBot="1" x14ac:dyDescent="0.3">
      <c r="B16" s="10"/>
      <c r="C16" s="10"/>
      <c r="D16" s="10"/>
      <c r="E16" s="10"/>
      <c r="F16" s="10"/>
      <c r="G16" s="10"/>
      <c r="H16" s="10"/>
      <c r="I16" s="10"/>
    </row>
    <row r="17" spans="1:10" ht="13.8" thickBot="1" x14ac:dyDescent="0.3">
      <c r="B17" s="10"/>
      <c r="C17" s="13" t="s">
        <v>6</v>
      </c>
      <c r="D17" s="14" t="s">
        <v>2</v>
      </c>
      <c r="E17" s="14"/>
      <c r="F17" s="13" t="s">
        <v>7</v>
      </c>
      <c r="G17" s="13" t="s">
        <v>8</v>
      </c>
      <c r="H17" s="13" t="s">
        <v>9</v>
      </c>
      <c r="I17" s="10"/>
    </row>
    <row r="18" spans="1:10" ht="13.8" thickBot="1" x14ac:dyDescent="0.3">
      <c r="B18" s="10"/>
      <c r="C18" s="16" t="str">
        <f>IFERROR(IF(INDEX(data!G:G,MATCH($F$6,data!$B:$B,0))="","",INDEX(data!G:G,MATCH($F$6,data!$B:$B,0))),"")</f>
        <v/>
      </c>
      <c r="D18" s="36" t="str">
        <f>IFERROR(IF(INDEX(data!H:H,MATCH($F$6,data!$B:$B,0))="","",INDEX(data!H:H,MATCH($F$6,data!$B:$B,0))),"")</f>
        <v/>
      </c>
      <c r="E18" s="37"/>
      <c r="F18" s="2" t="str">
        <f>IFERROR(IF(INDEX(data!I:I,MATCH($F$6,data!$B:$B,0))="","",INDEX(data!I:I,MATCH($F$6,data!$B:$B,0))),"")</f>
        <v/>
      </c>
      <c r="G18" s="2" t="str">
        <f>IFERROR(IF(INDEX(data!J:J,MATCH($F$6,data!$B:$B,0))="","",INDEX(data!J:J,MATCH($F$6,data!$B:$B,0))),"")</f>
        <v/>
      </c>
      <c r="H18" s="2" t="str">
        <f>IFERROR(IF(INDEX(data!K:K,MATCH($F$6,data!$B:$B,0))="","",INDEX(data!K:K,MATCH($F$6,data!$B:$B,0))),"")</f>
        <v/>
      </c>
      <c r="I18" s="10"/>
    </row>
    <row r="19" spans="1:10" ht="13.8" thickBot="1" x14ac:dyDescent="0.3">
      <c r="B19" s="10"/>
      <c r="C19" s="16" t="str">
        <f>IFERROR(IF(INDEX(data!L:L,MATCH($F$6,data!$B:$B,0))="","",INDEX(data!L:L,MATCH($F$6,data!$B:$B,0))),"")</f>
        <v/>
      </c>
      <c r="D19" s="36" t="str">
        <f>IFERROR(IF(INDEX(data!M:M,MATCH($F$6,data!$B:$B,0))="","",INDEX(data!M:M,MATCH($F$6,data!$B:$B,0))),"")</f>
        <v/>
      </c>
      <c r="E19" s="37"/>
      <c r="F19" s="2" t="str">
        <f>IFERROR(IF(INDEX(data!N:N,MATCH($F$6,data!$B:$B,0))="","",INDEX(data!N:N,MATCH($F$6,data!$B:$B,0))),"")</f>
        <v/>
      </c>
      <c r="G19" s="2" t="str">
        <f>IFERROR(IF(INDEX(data!O:O,MATCH($F$6,data!$B:$B,0))="","",INDEX(data!O:O,MATCH($F$6,data!$B:$B,0))),"")</f>
        <v/>
      </c>
      <c r="H19" s="2" t="str">
        <f>IFERROR(IF(INDEX(data!P:P,MATCH($F$6,data!$B:$B,0))="","",INDEX(data!P:P,MATCH($F$6,data!$B:$B,0))),"")</f>
        <v/>
      </c>
      <c r="I19" s="10"/>
    </row>
    <row r="20" spans="1:10" ht="13.8" thickBot="1" x14ac:dyDescent="0.3">
      <c r="B20" s="10"/>
      <c r="C20" s="10"/>
      <c r="D20" s="10"/>
      <c r="E20" s="10"/>
      <c r="F20" s="10"/>
      <c r="G20" s="10"/>
      <c r="H20" s="10"/>
      <c r="I20" s="10"/>
    </row>
    <row r="21" spans="1:10" ht="13.8" thickBot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3.8" thickBot="1" x14ac:dyDescent="0.3">
      <c r="A22" s="17"/>
      <c r="B22" s="18"/>
      <c r="C22" s="18"/>
      <c r="D22" s="18"/>
      <c r="E22" s="18"/>
      <c r="F22" s="18"/>
      <c r="G22" s="18"/>
      <c r="H22" s="18"/>
      <c r="I22" s="18"/>
      <c r="J22" s="17"/>
    </row>
    <row r="23" spans="1:10" ht="13.8" thickBot="1" x14ac:dyDescent="0.3">
      <c r="A23" s="17"/>
      <c r="B23" s="18"/>
      <c r="C23" s="49" t="s">
        <v>10</v>
      </c>
      <c r="D23" s="49"/>
      <c r="E23" s="49"/>
      <c r="F23" s="49"/>
      <c r="G23" s="49"/>
      <c r="H23" s="49"/>
      <c r="I23" s="18"/>
      <c r="J23" s="17"/>
    </row>
    <row r="24" spans="1:10" ht="13.8" thickBot="1" x14ac:dyDescent="0.3">
      <c r="A24" s="17"/>
      <c r="B24" s="18"/>
      <c r="C24" s="19"/>
      <c r="D24" s="19"/>
      <c r="E24" s="19"/>
      <c r="F24" s="18" t="s">
        <v>12</v>
      </c>
      <c r="G24" s="18"/>
      <c r="H24" s="20"/>
      <c r="I24" s="18"/>
      <c r="J24" s="17"/>
    </row>
    <row r="25" spans="1:10" ht="13.8" thickBot="1" x14ac:dyDescent="0.3">
      <c r="A25" s="17"/>
      <c r="B25" s="18"/>
      <c r="C25" s="4"/>
      <c r="D25" s="4"/>
      <c r="E25" s="4"/>
      <c r="F25" s="27"/>
      <c r="G25" s="28" t="s">
        <v>11</v>
      </c>
      <c r="H25" s="3">
        <f ca="1">NOW()</f>
        <v>45232.606196412038</v>
      </c>
      <c r="I25" s="18"/>
      <c r="J25" s="17"/>
    </row>
    <row r="26" spans="1:10" ht="13.8" thickBot="1" x14ac:dyDescent="0.3">
      <c r="A26" s="17"/>
      <c r="B26" s="18"/>
      <c r="C26" s="19"/>
      <c r="D26" s="19"/>
      <c r="E26" s="19"/>
      <c r="F26" s="50"/>
      <c r="G26" s="50"/>
      <c r="H26" s="51"/>
      <c r="I26" s="18"/>
      <c r="J26" s="17"/>
    </row>
    <row r="27" spans="1:10" ht="13.8" thickBot="1" x14ac:dyDescent="0.3">
      <c r="A27" s="17"/>
      <c r="B27" s="18"/>
      <c r="C27" s="52" t="s">
        <v>15</v>
      </c>
      <c r="D27" s="54" t="s">
        <v>2</v>
      </c>
      <c r="E27" s="55"/>
      <c r="F27" s="54" t="s">
        <v>56</v>
      </c>
      <c r="G27" s="55"/>
      <c r="H27" s="52" t="s">
        <v>60</v>
      </c>
      <c r="I27" s="18"/>
      <c r="J27" s="17"/>
    </row>
    <row r="28" spans="1:10" ht="27" customHeight="1" thickBot="1" x14ac:dyDescent="0.3">
      <c r="A28" s="17"/>
      <c r="B28" s="18"/>
      <c r="C28" s="53"/>
      <c r="D28" s="56"/>
      <c r="E28" s="57"/>
      <c r="F28" s="56"/>
      <c r="G28" s="57"/>
      <c r="H28" s="53"/>
      <c r="I28" s="18"/>
      <c r="J28" s="17"/>
    </row>
    <row r="29" spans="1:10" ht="13.8" thickBot="1" x14ac:dyDescent="0.3">
      <c r="A29" s="17"/>
      <c r="B29" s="18"/>
      <c r="C29" s="5" t="str">
        <f>data!A2</f>
        <v>12.21.231</v>
      </c>
      <c r="D29" s="58" t="str">
        <f>data!B2</f>
        <v>aardappelen</v>
      </c>
      <c r="E29" s="59"/>
      <c r="F29" s="5">
        <f>data!C2</f>
        <v>5</v>
      </c>
      <c r="G29" s="5" t="str">
        <f>data!D2</f>
        <v>kilo</v>
      </c>
      <c r="H29" s="6"/>
      <c r="I29" s="18"/>
      <c r="J29" s="17"/>
    </row>
    <row r="30" spans="1:10" ht="13.8" thickBot="1" x14ac:dyDescent="0.3">
      <c r="A30" s="17"/>
      <c r="B30" s="18"/>
      <c r="C30" s="5" t="str">
        <f>data!A3</f>
        <v>12.11.011</v>
      </c>
      <c r="D30" s="58" t="str">
        <f>data!B3</f>
        <v>appels</v>
      </c>
      <c r="E30" s="59"/>
      <c r="F30" s="5">
        <f>data!C3</f>
        <v>30</v>
      </c>
      <c r="G30" s="5" t="str">
        <f>data!D3</f>
        <v>kilo</v>
      </c>
      <c r="H30" s="6"/>
      <c r="I30" s="18"/>
      <c r="J30" s="17"/>
    </row>
    <row r="31" spans="1:10" ht="13.8" thickBot="1" x14ac:dyDescent="0.3">
      <c r="A31" s="17"/>
      <c r="B31" s="18"/>
      <c r="C31" s="5" t="str">
        <f>data!A4</f>
        <v>14.22.454</v>
      </c>
      <c r="D31" s="58" t="str">
        <f>data!B4</f>
        <v>halfvolle melk</v>
      </c>
      <c r="E31" s="59"/>
      <c r="F31" s="5">
        <f>data!C4</f>
        <v>5</v>
      </c>
      <c r="G31" s="5" t="str">
        <f>data!D4</f>
        <v>liter</v>
      </c>
      <c r="H31" s="6"/>
      <c r="I31" s="18"/>
      <c r="J31" s="17"/>
    </row>
    <row r="32" spans="1:10" ht="13.8" thickBot="1" x14ac:dyDescent="0.3">
      <c r="A32" s="17"/>
      <c r="B32" s="18"/>
      <c r="C32" s="5" t="str">
        <f>data!A5</f>
        <v>16.12.054</v>
      </c>
      <c r="D32" s="58" t="str">
        <f>data!B5</f>
        <v>kipfilet</v>
      </c>
      <c r="E32" s="59"/>
      <c r="F32" s="5">
        <f>data!C5</f>
        <v>4</v>
      </c>
      <c r="G32" s="5" t="str">
        <f>data!D5</f>
        <v>kilo</v>
      </c>
      <c r="H32" s="6"/>
      <c r="I32" s="18"/>
      <c r="J32" s="17"/>
    </row>
    <row r="33" spans="1:10" ht="13.8" thickBot="1" x14ac:dyDescent="0.3">
      <c r="A33" s="17"/>
      <c r="B33" s="18"/>
      <c r="C33" s="5" t="str">
        <f>data!A6</f>
        <v>14.12.128</v>
      </c>
      <c r="D33" s="58" t="str">
        <f>data!B6</f>
        <v>kruidenroomkaas</v>
      </c>
      <c r="E33" s="59"/>
      <c r="F33" s="5">
        <f>data!C6</f>
        <v>1</v>
      </c>
      <c r="G33" s="5" t="str">
        <f>data!D6</f>
        <v>kilo</v>
      </c>
      <c r="H33" s="6"/>
      <c r="I33" s="18"/>
      <c r="J33" s="17"/>
    </row>
    <row r="34" spans="1:10" ht="13.8" thickBot="1" x14ac:dyDescent="0.3">
      <c r="A34" s="17"/>
      <c r="B34" s="18"/>
      <c r="C34" s="5" t="str">
        <f>data!A7</f>
        <v>12.11.488</v>
      </c>
      <c r="D34" s="58" t="str">
        <f>data!B7</f>
        <v>spinazie</v>
      </c>
      <c r="E34" s="59"/>
      <c r="F34" s="5">
        <f>data!C7</f>
        <v>10</v>
      </c>
      <c r="G34" s="5" t="str">
        <f>data!D7</f>
        <v>kilo</v>
      </c>
      <c r="H34" s="6"/>
      <c r="I34" s="18"/>
      <c r="J34" s="17"/>
    </row>
    <row r="35" spans="1:10" ht="13.8" thickBot="1" x14ac:dyDescent="0.3">
      <c r="A35" s="17"/>
      <c r="B35" s="18"/>
      <c r="C35" s="5" t="str">
        <f>data!A8</f>
        <v>12.12.276</v>
      </c>
      <c r="D35" s="58" t="str">
        <f>data!B8</f>
        <v>verse knoflook</v>
      </c>
      <c r="E35" s="59"/>
      <c r="F35" s="5">
        <f>data!C8</f>
        <v>1</v>
      </c>
      <c r="G35" s="5" t="str">
        <f>data!D8</f>
        <v>kilo</v>
      </c>
      <c r="H35" s="6"/>
      <c r="I35" s="18"/>
      <c r="J35" s="17"/>
    </row>
    <row r="36" spans="1:10" ht="13.8" thickBot="1" x14ac:dyDescent="0.3">
      <c r="A36" s="17"/>
      <c r="B36" s="18"/>
      <c r="C36" s="5" t="str">
        <f>data!A9</f>
        <v>18.12.202</v>
      </c>
      <c r="D36" s="58" t="str">
        <f>data!B9</f>
        <v>zonnebloemolie</v>
      </c>
      <c r="E36" s="59"/>
      <c r="F36" s="5">
        <f>data!C9</f>
        <v>3</v>
      </c>
      <c r="G36" s="5" t="str">
        <f>data!D9</f>
        <v>liter</v>
      </c>
      <c r="H36" s="6"/>
      <c r="I36" s="18"/>
      <c r="J36" s="17"/>
    </row>
    <row r="37" spans="1:10" ht="13.8" thickBot="1" x14ac:dyDescent="0.3">
      <c r="A37" s="17"/>
      <c r="B37" s="18"/>
      <c r="C37" s="18"/>
      <c r="D37" s="18"/>
      <c r="E37" s="18"/>
      <c r="F37" s="18"/>
      <c r="G37" s="18"/>
      <c r="H37" s="18"/>
      <c r="I37" s="18"/>
      <c r="J37" s="17"/>
    </row>
    <row r="38" spans="1:10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83" spans="2:9" x14ac:dyDescent="0.25">
      <c r="I83" s="15"/>
    </row>
    <row r="84" spans="2:9" x14ac:dyDescent="0.25">
      <c r="I84" s="15"/>
    </row>
    <row r="85" spans="2:9" x14ac:dyDescent="0.25">
      <c r="I85" s="15"/>
    </row>
    <row r="86" spans="2:9" x14ac:dyDescent="0.25">
      <c r="I86" s="15"/>
    </row>
    <row r="87" spans="2:9" x14ac:dyDescent="0.25">
      <c r="I87" s="15"/>
    </row>
    <row r="88" spans="2:9" x14ac:dyDescent="0.25">
      <c r="I88" s="15"/>
    </row>
    <row r="89" spans="2:9" x14ac:dyDescent="0.25">
      <c r="I89" s="15"/>
    </row>
    <row r="90" spans="2:9" x14ac:dyDescent="0.25">
      <c r="I90" s="15"/>
    </row>
    <row r="91" spans="2:9" x14ac:dyDescent="0.25">
      <c r="I91" s="15"/>
    </row>
    <row r="92" spans="2:9" x14ac:dyDescent="0.25">
      <c r="I92" s="15"/>
    </row>
    <row r="93" spans="2:9" x14ac:dyDescent="0.25">
      <c r="I93" s="15"/>
    </row>
    <row r="94" spans="2:9" x14ac:dyDescent="0.25">
      <c r="I94" s="15"/>
    </row>
    <row r="95" spans="2:9" x14ac:dyDescent="0.25">
      <c r="B95" s="15"/>
      <c r="C95" s="15"/>
      <c r="D95" s="15"/>
      <c r="E95" s="15"/>
      <c r="F95" s="15"/>
      <c r="G95" s="15"/>
      <c r="H95" s="15"/>
      <c r="I95" s="15"/>
    </row>
    <row r="96" spans="2:9" x14ac:dyDescent="0.25">
      <c r="B96" s="15"/>
      <c r="C96" s="15"/>
      <c r="D96" s="15"/>
      <c r="E96" s="15"/>
      <c r="F96" s="15"/>
      <c r="G96" s="15"/>
      <c r="H96" s="15"/>
      <c r="I96" s="15"/>
    </row>
    <row r="97" spans="2:9" x14ac:dyDescent="0.25">
      <c r="B97" s="15"/>
      <c r="C97" s="15"/>
      <c r="D97" s="15"/>
      <c r="E97" s="15"/>
      <c r="F97" s="15"/>
      <c r="G97" s="15"/>
      <c r="H97" s="15"/>
      <c r="I97" s="15"/>
    </row>
    <row r="98" spans="2:9" x14ac:dyDescent="0.25">
      <c r="B98" s="15"/>
      <c r="C98" s="15"/>
      <c r="D98" s="15"/>
      <c r="E98" s="15"/>
      <c r="F98" s="15"/>
      <c r="G98" s="15"/>
      <c r="H98" s="15"/>
      <c r="I98" s="15"/>
    </row>
  </sheetData>
  <sheetProtection sheet="1" objects="1" scenarios="1"/>
  <mergeCells count="29">
    <mergeCell ref="D34:E34"/>
    <mergeCell ref="D35:E35"/>
    <mergeCell ref="D36:E36"/>
    <mergeCell ref="D29:E29"/>
    <mergeCell ref="D30:E30"/>
    <mergeCell ref="D31:E31"/>
    <mergeCell ref="D32:E32"/>
    <mergeCell ref="D33:E33"/>
    <mergeCell ref="C23:H23"/>
    <mergeCell ref="F26:H26"/>
    <mergeCell ref="C27:C28"/>
    <mergeCell ref="D27:E28"/>
    <mergeCell ref="F27:G28"/>
    <mergeCell ref="H27:H28"/>
    <mergeCell ref="F12:G12"/>
    <mergeCell ref="F6:H6"/>
    <mergeCell ref="F10:H10"/>
    <mergeCell ref="F11:H11"/>
    <mergeCell ref="C3:D3"/>
    <mergeCell ref="D11:E11"/>
    <mergeCell ref="C4:D4"/>
    <mergeCell ref="E3:H3"/>
    <mergeCell ref="E4:H4"/>
    <mergeCell ref="C8:H8"/>
    <mergeCell ref="F13:G13"/>
    <mergeCell ref="F14:G14"/>
    <mergeCell ref="F15:G15"/>
    <mergeCell ref="D18:E18"/>
    <mergeCell ref="D19:E19"/>
  </mergeCells>
  <phoneticPr fontId="4" type="noConversion"/>
  <dataValidations count="1">
    <dataValidation type="list" allowBlank="1" showInputMessage="1" showErrorMessage="1" sqref="F6:H6" xr:uid="{00000000-0002-0000-0000-000000000000}">
      <formula1>$AA$1:$AA$9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&amp;C&amp;F -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afdrukkenGrondstoffen">
                <anchor moveWithCells="1" sizeWithCells="1">
                  <from>
                    <xdr:col>7</xdr:col>
                    <xdr:colOff>182880</xdr:colOff>
                    <xdr:row>38</xdr:row>
                    <xdr:rowOff>0</xdr:rowOff>
                  </from>
                  <to>
                    <xdr:col>9</xdr:col>
                    <xdr:colOff>0</xdr:colOff>
                    <xdr:row>39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B1:E23"/>
  <sheetViews>
    <sheetView showGridLines="0" showRowColHeaders="0" zoomScaleNormal="100" workbookViewId="0"/>
  </sheetViews>
  <sheetFormatPr defaultColWidth="9.109375" defaultRowHeight="13.2" x14ac:dyDescent="0.25"/>
  <cols>
    <col min="1" max="1" width="2.6640625" customWidth="1"/>
    <col min="2" max="2" width="2.6640625" style="1" customWidth="1"/>
    <col min="3" max="3" width="16.6640625" style="1" bestFit="1" customWidth="1"/>
    <col min="4" max="4" width="40.6640625" style="1" customWidth="1"/>
    <col min="5" max="5" width="2.6640625" style="1" customWidth="1"/>
  </cols>
  <sheetData>
    <row r="1" spans="2:5" ht="13.8" thickBot="1" x14ac:dyDescent="0.3"/>
    <row r="2" spans="2:5" ht="13.8" thickBot="1" x14ac:dyDescent="0.3">
      <c r="B2" s="21"/>
      <c r="C2" s="21"/>
      <c r="D2" s="21"/>
      <c r="E2" s="21"/>
    </row>
    <row r="3" spans="2:5" ht="13.8" thickBot="1" x14ac:dyDescent="0.3">
      <c r="B3" s="21"/>
      <c r="C3" s="22" t="s">
        <v>0</v>
      </c>
      <c r="D3" s="23">
        <f>grondstoffen!E3</f>
        <v>0</v>
      </c>
      <c r="E3" s="21"/>
    </row>
    <row r="4" spans="2:5" ht="13.8" thickBot="1" x14ac:dyDescent="0.3">
      <c r="B4" s="21"/>
      <c r="C4" s="22" t="s">
        <v>1</v>
      </c>
      <c r="D4" s="23">
        <f>grondstoffen!E4</f>
        <v>0</v>
      </c>
      <c r="E4" s="21"/>
    </row>
    <row r="5" spans="2:5" ht="13.8" thickBot="1" x14ac:dyDescent="0.3">
      <c r="B5" s="21"/>
      <c r="C5" s="24"/>
      <c r="D5" s="25"/>
      <c r="E5" s="21"/>
    </row>
    <row r="6" spans="2:5" ht="13.8" thickBot="1" x14ac:dyDescent="0.3">
      <c r="B6" s="21"/>
      <c r="C6" s="60" t="s">
        <v>37</v>
      </c>
      <c r="D6" s="61"/>
      <c r="E6" s="21"/>
    </row>
    <row r="7" spans="2:5" ht="13.8" thickBot="1" x14ac:dyDescent="0.3">
      <c r="B7" s="21"/>
      <c r="C7" s="21"/>
      <c r="D7" s="21"/>
      <c r="E7" s="21"/>
    </row>
    <row r="8" spans="2:5" ht="13.8" thickBot="1" x14ac:dyDescent="0.3">
      <c r="B8" s="21"/>
      <c r="C8" s="26" t="s">
        <v>34</v>
      </c>
      <c r="D8" s="7"/>
      <c r="E8" s="21"/>
    </row>
    <row r="9" spans="2:5" ht="13.8" thickBot="1" x14ac:dyDescent="0.3">
      <c r="B9" s="21"/>
      <c r="C9" s="26" t="s">
        <v>35</v>
      </c>
      <c r="D9" s="7"/>
      <c r="E9" s="21"/>
    </row>
    <row r="10" spans="2:5" ht="13.8" thickBot="1" x14ac:dyDescent="0.3">
      <c r="B10" s="21"/>
      <c r="C10" s="26" t="s">
        <v>36</v>
      </c>
      <c r="D10" s="7"/>
      <c r="E10" s="21"/>
    </row>
    <row r="11" spans="2:5" ht="13.8" thickBot="1" x14ac:dyDescent="0.3">
      <c r="B11" s="21"/>
      <c r="C11" s="26"/>
      <c r="D11" s="21"/>
      <c r="E11" s="21"/>
    </row>
    <row r="12" spans="2:5" ht="13.8" thickBot="1" x14ac:dyDescent="0.3">
      <c r="B12" s="21"/>
      <c r="C12" s="31" t="s">
        <v>53</v>
      </c>
      <c r="D12" s="32"/>
      <c r="E12" s="21"/>
    </row>
    <row r="13" spans="2:5" ht="13.8" thickBot="1" x14ac:dyDescent="0.3">
      <c r="B13" s="21"/>
      <c r="C13" s="26"/>
      <c r="D13" s="33"/>
      <c r="E13" s="21"/>
    </row>
    <row r="14" spans="2:5" ht="13.8" thickBot="1" x14ac:dyDescent="0.3">
      <c r="B14" s="21"/>
      <c r="C14" s="26"/>
      <c r="D14" s="29"/>
      <c r="E14" s="21"/>
    </row>
    <row r="15" spans="2:5" ht="13.8" thickBot="1" x14ac:dyDescent="0.3">
      <c r="B15" s="21"/>
      <c r="C15" s="26"/>
      <c r="D15" s="29"/>
      <c r="E15" s="21"/>
    </row>
    <row r="16" spans="2:5" ht="13.8" thickBot="1" x14ac:dyDescent="0.3">
      <c r="B16" s="21"/>
      <c r="C16" s="26"/>
      <c r="D16" s="29"/>
      <c r="E16" s="21"/>
    </row>
    <row r="17" spans="2:5" ht="13.8" thickBot="1" x14ac:dyDescent="0.3">
      <c r="B17" s="21"/>
      <c r="C17" s="26"/>
      <c r="D17" s="29"/>
      <c r="E17" s="21"/>
    </row>
    <row r="18" spans="2:5" ht="13.8" thickBot="1" x14ac:dyDescent="0.3">
      <c r="B18" s="21"/>
      <c r="C18" s="26"/>
      <c r="D18" s="29"/>
      <c r="E18" s="21"/>
    </row>
    <row r="19" spans="2:5" ht="13.8" thickBot="1" x14ac:dyDescent="0.3">
      <c r="B19" s="21"/>
      <c r="C19" s="26"/>
      <c r="D19" s="29"/>
      <c r="E19" s="21"/>
    </row>
    <row r="20" spans="2:5" ht="13.8" thickBot="1" x14ac:dyDescent="0.3">
      <c r="B20" s="21"/>
      <c r="C20" s="26"/>
      <c r="D20" s="29"/>
      <c r="E20" s="21"/>
    </row>
    <row r="21" spans="2:5" ht="13.8" thickBot="1" x14ac:dyDescent="0.3">
      <c r="B21" s="21"/>
      <c r="C21" s="26"/>
      <c r="D21" s="29"/>
      <c r="E21" s="21"/>
    </row>
    <row r="22" spans="2:5" ht="13.8" thickBot="1" x14ac:dyDescent="0.3">
      <c r="B22" s="21"/>
      <c r="C22" s="26"/>
      <c r="D22" s="30"/>
      <c r="E22" s="21"/>
    </row>
    <row r="23" spans="2:5" ht="13.8" thickBot="1" x14ac:dyDescent="0.3">
      <c r="B23" s="21"/>
      <c r="C23" s="21"/>
      <c r="D23" s="21"/>
      <c r="E23" s="21"/>
    </row>
  </sheetData>
  <sheetProtection sheet="1" objects="1" scenarios="1"/>
  <mergeCells count="1">
    <mergeCell ref="C6:D6"/>
  </mergeCell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&amp;C&amp;F -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afdrukkenEmail">
                <anchor moveWithCells="1" sizeWithCells="1">
                  <from>
                    <xdr:col>3</xdr:col>
                    <xdr:colOff>2026920</xdr:colOff>
                    <xdr:row>24</xdr:row>
                    <xdr:rowOff>0</xdr:rowOff>
                  </from>
                  <to>
                    <xdr:col>5</xdr:col>
                    <xdr:colOff>0</xdr:colOff>
                    <xdr:row>25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P9"/>
  <sheetViews>
    <sheetView showGridLines="0" workbookViewId="0"/>
  </sheetViews>
  <sheetFormatPr defaultRowHeight="13.2" x14ac:dyDescent="0.25"/>
  <cols>
    <col min="1" max="1" width="9.109375" bestFit="1" customWidth="1"/>
    <col min="2" max="2" width="15.33203125" bestFit="1" customWidth="1"/>
    <col min="3" max="3" width="14" bestFit="1" customWidth="1"/>
    <col min="4" max="4" width="8.44140625" bestFit="1" customWidth="1"/>
    <col min="5" max="5" width="18.5546875" bestFit="1" customWidth="1"/>
    <col min="6" max="6" width="18" bestFit="1" customWidth="1"/>
    <col min="7" max="7" width="9.109375" bestFit="1" customWidth="1"/>
    <col min="8" max="8" width="13.6640625" bestFit="1" customWidth="1"/>
    <col min="9" max="9" width="4.33203125" bestFit="1" customWidth="1"/>
    <col min="10" max="10" width="3.6640625" bestFit="1" customWidth="1"/>
    <col min="11" max="11" width="6.88671875" bestFit="1" customWidth="1"/>
    <col min="12" max="12" width="9.109375" bestFit="1" customWidth="1"/>
    <col min="13" max="13" width="13.6640625" bestFit="1" customWidth="1"/>
    <col min="14" max="14" width="4.33203125" bestFit="1" customWidth="1"/>
    <col min="15" max="15" width="4" bestFit="1" customWidth="1"/>
    <col min="16" max="16" width="6.88671875" bestFit="1" customWidth="1"/>
  </cols>
  <sheetData>
    <row r="1" spans="1:16" x14ac:dyDescent="0.25">
      <c r="A1" s="9" t="s">
        <v>15</v>
      </c>
      <c r="B1" s="9" t="s">
        <v>2</v>
      </c>
      <c r="C1" s="9" t="s">
        <v>38</v>
      </c>
      <c r="D1" s="9" t="s">
        <v>51</v>
      </c>
      <c r="E1" s="9" t="s">
        <v>39</v>
      </c>
      <c r="F1" s="9" t="s">
        <v>40</v>
      </c>
      <c r="G1" s="9" t="s">
        <v>41</v>
      </c>
      <c r="H1" s="9" t="s">
        <v>42</v>
      </c>
      <c r="I1" s="9" t="s">
        <v>43</v>
      </c>
      <c r="J1" s="9" t="s">
        <v>44</v>
      </c>
      <c r="K1" s="9" t="s">
        <v>45</v>
      </c>
      <c r="L1" s="9" t="s">
        <v>46</v>
      </c>
      <c r="M1" s="9" t="s">
        <v>47</v>
      </c>
      <c r="N1" s="9" t="s">
        <v>48</v>
      </c>
      <c r="O1" s="9" t="s">
        <v>49</v>
      </c>
      <c r="P1" s="9" t="s">
        <v>50</v>
      </c>
    </row>
    <row r="2" spans="1:16" x14ac:dyDescent="0.25">
      <c r="A2" t="s">
        <v>16</v>
      </c>
      <c r="B2" t="s">
        <v>18</v>
      </c>
      <c r="C2">
        <v>5</v>
      </c>
      <c r="D2" s="1" t="s">
        <v>58</v>
      </c>
      <c r="E2">
        <v>40</v>
      </c>
      <c r="F2">
        <v>20</v>
      </c>
      <c r="G2" s="8">
        <f ca="1">NOW()-14</f>
        <v>45218.606196412038</v>
      </c>
      <c r="H2" t="s">
        <v>31</v>
      </c>
      <c r="K2">
        <v>38</v>
      </c>
      <c r="L2" s="8">
        <f ca="1">NOW()-5</f>
        <v>45227.606196412038</v>
      </c>
      <c r="M2" t="s">
        <v>32</v>
      </c>
      <c r="O2">
        <v>10</v>
      </c>
      <c r="P2">
        <f>K2+N2-O2</f>
        <v>28</v>
      </c>
    </row>
    <row r="3" spans="1:16" x14ac:dyDescent="0.25">
      <c r="A3" t="s">
        <v>17</v>
      </c>
      <c r="B3" t="s">
        <v>19</v>
      </c>
      <c r="C3">
        <v>30</v>
      </c>
      <c r="D3" s="1" t="s">
        <v>58</v>
      </c>
      <c r="E3">
        <v>120</v>
      </c>
      <c r="F3">
        <v>60</v>
      </c>
      <c r="G3" s="8">
        <f ca="1">NOW()-10</f>
        <v>45222.606196412038</v>
      </c>
      <c r="H3" t="s">
        <v>31</v>
      </c>
      <c r="K3">
        <v>109</v>
      </c>
      <c r="L3" s="8">
        <f ca="1">NOW()-5</f>
        <v>45227.606196412038</v>
      </c>
      <c r="M3" t="s">
        <v>32</v>
      </c>
      <c r="O3">
        <v>29</v>
      </c>
      <c r="P3">
        <f t="shared" ref="P3:P9" si="0">K3+N3-O3</f>
        <v>80</v>
      </c>
    </row>
    <row r="4" spans="1:16" x14ac:dyDescent="0.25">
      <c r="A4" t="s">
        <v>27</v>
      </c>
      <c r="B4" t="s">
        <v>20</v>
      </c>
      <c r="C4">
        <v>5</v>
      </c>
      <c r="D4" s="1" t="s">
        <v>59</v>
      </c>
      <c r="E4">
        <v>40</v>
      </c>
      <c r="F4">
        <v>20</v>
      </c>
      <c r="G4" s="8">
        <f ca="1">NOW()-7</f>
        <v>45225.606196412038</v>
      </c>
      <c r="H4" t="s">
        <v>31</v>
      </c>
      <c r="K4">
        <v>23</v>
      </c>
      <c r="L4" s="8">
        <f ca="1">NOW()-3</f>
        <v>45229.606196412038</v>
      </c>
      <c r="M4" t="s">
        <v>32</v>
      </c>
      <c r="O4">
        <v>8</v>
      </c>
      <c r="P4">
        <f t="shared" si="0"/>
        <v>15</v>
      </c>
    </row>
    <row r="5" spans="1:16" x14ac:dyDescent="0.25">
      <c r="A5" t="s">
        <v>29</v>
      </c>
      <c r="B5" t="s">
        <v>21</v>
      </c>
      <c r="C5">
        <v>4</v>
      </c>
      <c r="D5" s="1" t="s">
        <v>58</v>
      </c>
      <c r="E5">
        <v>20</v>
      </c>
      <c r="F5">
        <v>14</v>
      </c>
      <c r="G5" s="8">
        <f ca="1">NOW()-12</f>
        <v>45220.606196412038</v>
      </c>
      <c r="H5" t="s">
        <v>31</v>
      </c>
      <c r="K5">
        <v>19</v>
      </c>
      <c r="L5" s="8">
        <f ca="1">NOW()-6</f>
        <v>45226.606196412038</v>
      </c>
      <c r="M5" t="s">
        <v>32</v>
      </c>
      <c r="O5">
        <v>11</v>
      </c>
      <c r="P5">
        <f t="shared" si="0"/>
        <v>8</v>
      </c>
    </row>
    <row r="6" spans="1:16" x14ac:dyDescent="0.25">
      <c r="A6" t="s">
        <v>28</v>
      </c>
      <c r="B6" t="s">
        <v>22</v>
      </c>
      <c r="C6">
        <v>1</v>
      </c>
      <c r="D6" s="1" t="s">
        <v>58</v>
      </c>
      <c r="E6">
        <v>8</v>
      </c>
      <c r="F6">
        <v>4</v>
      </c>
      <c r="G6" s="8">
        <f ca="1">NOW()-14</f>
        <v>45218.606196412038</v>
      </c>
      <c r="H6" t="s">
        <v>31</v>
      </c>
      <c r="K6">
        <v>7</v>
      </c>
      <c r="L6" s="8">
        <f t="shared" ref="L6" ca="1" si="1">NOW()-5</f>
        <v>45227.606196412038</v>
      </c>
      <c r="M6" t="s">
        <v>32</v>
      </c>
      <c r="O6">
        <v>1</v>
      </c>
      <c r="P6">
        <f t="shared" si="0"/>
        <v>6</v>
      </c>
    </row>
    <row r="7" spans="1:16" x14ac:dyDescent="0.25">
      <c r="A7" t="s">
        <v>14</v>
      </c>
      <c r="B7" t="s">
        <v>25</v>
      </c>
      <c r="C7">
        <v>10</v>
      </c>
      <c r="D7" s="1" t="s">
        <v>58</v>
      </c>
      <c r="E7">
        <v>60</v>
      </c>
      <c r="F7">
        <v>30</v>
      </c>
      <c r="G7" s="8">
        <f ca="1">NOW()-5</f>
        <v>45227.606196412038</v>
      </c>
      <c r="H7" t="s">
        <v>31</v>
      </c>
      <c r="K7">
        <v>33</v>
      </c>
      <c r="L7" s="8">
        <f ca="1">NOW()-4</f>
        <v>45228.606196412038</v>
      </c>
      <c r="M7" t="s">
        <v>32</v>
      </c>
      <c r="O7">
        <v>13</v>
      </c>
      <c r="P7">
        <f t="shared" si="0"/>
        <v>20</v>
      </c>
    </row>
    <row r="8" spans="1:16" x14ac:dyDescent="0.25">
      <c r="A8" t="s">
        <v>26</v>
      </c>
      <c r="B8" t="s">
        <v>24</v>
      </c>
      <c r="C8">
        <v>1</v>
      </c>
      <c r="D8" s="1" t="s">
        <v>58</v>
      </c>
      <c r="E8">
        <v>1.6</v>
      </c>
      <c r="F8">
        <v>0.8</v>
      </c>
      <c r="G8" s="8">
        <f ca="1">NOW()-17</f>
        <v>45215.606196412038</v>
      </c>
      <c r="H8" t="s">
        <v>31</v>
      </c>
      <c r="K8">
        <v>1.5</v>
      </c>
      <c r="L8" s="8">
        <f ca="1">NOW()-11</f>
        <v>45221.606196412038</v>
      </c>
      <c r="M8" t="s">
        <v>32</v>
      </c>
      <c r="O8">
        <v>0.1</v>
      </c>
      <c r="P8">
        <f t="shared" si="0"/>
        <v>1.4</v>
      </c>
    </row>
    <row r="9" spans="1:16" x14ac:dyDescent="0.25">
      <c r="A9" t="s">
        <v>30</v>
      </c>
      <c r="B9" t="s">
        <v>23</v>
      </c>
      <c r="C9">
        <v>3</v>
      </c>
      <c r="D9" s="1" t="s">
        <v>59</v>
      </c>
      <c r="E9">
        <v>5</v>
      </c>
      <c r="F9">
        <v>2</v>
      </c>
      <c r="G9" s="8">
        <f ca="1">NOW()-40</f>
        <v>45192.606196412038</v>
      </c>
      <c r="H9" t="s">
        <v>31</v>
      </c>
      <c r="K9">
        <v>5</v>
      </c>
      <c r="L9" s="8">
        <f ca="1">NOW()-9</f>
        <v>45223.606196412038</v>
      </c>
      <c r="M9" t="s">
        <v>32</v>
      </c>
      <c r="O9">
        <v>1</v>
      </c>
      <c r="P9">
        <f t="shared" si="0"/>
        <v>4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167f09-d3e5-4b3c-afb8-50e2cc2b6c90" xsi:nil="true"/>
    <lcf76f155ced4ddcb4097134ff3c332f xmlns="9f758fbe-4140-440d-b639-0e33344f3a90">
      <Terms xmlns="http://schemas.microsoft.com/office/infopath/2007/PartnerControls"/>
    </lcf76f155ced4ddcb4097134ff3c332f>
    <SharedWithUsers xmlns="6f167f09-d3e5-4b3c-afb8-50e2cc2b6c90">
      <UserInfo>
        <DisplayName/>
        <AccountId xsi:nil="true"/>
        <AccountType/>
      </UserInfo>
    </SharedWithUsers>
    <MediaLengthInSeconds xmlns="9f758fbe-4140-440d-b639-0e33344f3a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01E3A636536E41902BEB94D1C71361" ma:contentTypeVersion="15" ma:contentTypeDescription="Een nieuw document maken." ma:contentTypeScope="" ma:versionID="9afb04c8a6b846d38b2bd6e6d7ca461c">
  <xsd:schema xmlns:xsd="http://www.w3.org/2001/XMLSchema" xmlns:xs="http://www.w3.org/2001/XMLSchema" xmlns:p="http://schemas.microsoft.com/office/2006/metadata/properties" xmlns:ns2="9f758fbe-4140-440d-b639-0e33344f3a90" xmlns:ns3="6f167f09-d3e5-4b3c-afb8-50e2cc2b6c90" targetNamespace="http://schemas.microsoft.com/office/2006/metadata/properties" ma:root="true" ma:fieldsID="32328c34f84233f74ab743d912bcd9ab" ns2:_="" ns3:_="">
    <xsd:import namespace="9f758fbe-4140-440d-b639-0e33344f3a90"/>
    <xsd:import namespace="6f167f09-d3e5-4b3c-afb8-50e2cc2b6c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58fbe-4140-440d-b639-0e33344f3a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e346449d-56df-4cba-80bd-3011eb4130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67f09-d3e5-4b3c-afb8-50e2cc2b6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1618da7-f1b2-407b-938b-71c3d86ee284}" ma:internalName="TaxCatchAll" ma:readOnly="false" ma:showField="CatchAllData" ma:web="6f167f09-d3e5-4b3c-afb8-50e2cc2b6c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F97B0E-355C-4555-9415-DCE1185BF242}">
  <ds:schemaRefs>
    <ds:schemaRef ds:uri="http://schemas.microsoft.com/office/2006/metadata/properties"/>
    <ds:schemaRef ds:uri="http://schemas.microsoft.com/office/infopath/2007/PartnerControls"/>
    <ds:schemaRef ds:uri="6f167f09-d3e5-4b3c-afb8-50e2cc2b6c90"/>
    <ds:schemaRef ds:uri="9f758fbe-4140-440d-b639-0e33344f3a90"/>
  </ds:schemaRefs>
</ds:datastoreItem>
</file>

<file path=customXml/itemProps2.xml><?xml version="1.0" encoding="utf-8"?>
<ds:datastoreItem xmlns:ds="http://schemas.openxmlformats.org/officeDocument/2006/customXml" ds:itemID="{7DB67CAE-F9C2-49B8-875B-727AE292CB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758fbe-4140-440d-b639-0e33344f3a90"/>
    <ds:schemaRef ds:uri="6f167f09-d3e5-4b3c-afb8-50e2cc2b6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FF3AA5-40D3-4B1E-B614-DAB78F2205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grondstoffen</vt:lpstr>
      <vt:lpstr>e-mail</vt:lpstr>
      <vt:lpstr>data</vt:lpstr>
      <vt:lpstr>grondstoffen!Afdrukbereik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Pam Hakvoort</dc:creator>
  <cp:lastModifiedBy>Pam Hakvoort</cp:lastModifiedBy>
  <cp:lastPrinted>2017-07-17T09:53:33Z</cp:lastPrinted>
  <dcterms:created xsi:type="dcterms:W3CDTF">2007-07-19T13:47:58Z</dcterms:created>
  <dcterms:modified xsi:type="dcterms:W3CDTF">2023-11-02T13:33:07Z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0x0101004501E3A636536E41902BEB94D1C71361</vt:lpwstr>
  </property>
  <property fmtid="{D5CDD505-2E9C-101B-9397-08002B2CF9AE}" pid="3" name="_dlc_DocIdItemGuid">
    <vt:lpwstr>6c08ddce-b7f7-4d75-86b2-d593e3ac8c44</vt:lpwstr>
  </property>
  <property fmtid="{D5CDD505-2E9C-101B-9397-08002B2CF9AE}" pid="4" name="Order">
    <vt:r8>314500</vt:r8>
  </property>
  <property fmtid="{D5CDD505-2E9C-101B-9397-08002B2CF9AE}" pid="5" name="xd_Signature">
    <vt:bool>false</vt:bool>
  </property>
  <property fmtid="{D5CDD505-2E9C-101B-9397-08002B2CF9AE}" pid="6" name="GUID">
    <vt:lpwstr>0e2f7e32-cc44-4a76-9b98-18922cb5f3f3</vt:lpwstr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MediaServiceImageTags">
    <vt:lpwstr/>
  </property>
</Properties>
</file>