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K:\BK\1. BOUWINFRA BOL 4\12. lessen nieuwe stijl 2014\"/>
    </mc:Choice>
  </mc:AlternateContent>
  <bookViews>
    <workbookView xWindow="0" yWindow="0" windowWidth="20490" windowHeight="7455"/>
  </bookViews>
  <sheets>
    <sheet name="Takenlijst project 1" sheetId="1" r:id="rId1"/>
    <sheet name="Instellingen &amp; berekeningen" sheetId="2" r:id="rId2"/>
  </sheets>
  <externalReferences>
    <externalReference r:id="rId3"/>
  </externalReferences>
  <definedNames>
    <definedName name="ActiviteitenMarkeren">'Takenlijst project 1'!$H$6</definedName>
    <definedName name="Afdrukgebied" localSheetId="0">Afdrukgebied_opnieuw_instellen</definedName>
    <definedName name="Afdrukgebied_opnieuw_instellen">OFFSET('[1]Project 1 To Do List'!$A:$H,0,0,COUNTA('[1]Project 1 To Do List'!$B:$B)+5)</definedName>
    <definedName name="lstTakenMarkeringen">'Instellingen &amp; berekeningen'!$E$5:$E$15</definedName>
    <definedName name="valHEinde">'Instellingen &amp; berekeningen'!$C$19</definedName>
    <definedName name="valHStart">'Instellingen &amp; berekeningen'!$C$18</definedName>
  </definedNames>
  <calcPr calcId="152511"/>
</workbook>
</file>

<file path=xl/calcChain.xml><?xml version="1.0" encoding="utf-8"?>
<calcChain xmlns="http://schemas.openxmlformats.org/spreadsheetml/2006/main">
  <c r="E51" i="1" l="1"/>
  <c r="G51" i="1"/>
  <c r="E52" i="1"/>
  <c r="G52" i="1"/>
  <c r="E53" i="1"/>
  <c r="G53" i="1"/>
  <c r="E54" i="1"/>
  <c r="G54" i="1"/>
  <c r="E55" i="1"/>
  <c r="G55" i="1"/>
  <c r="E56" i="1"/>
  <c r="G56" i="1"/>
  <c r="E57" i="1"/>
  <c r="G57" i="1"/>
  <c r="G58" i="1"/>
  <c r="G59" i="1"/>
  <c r="E59" i="1"/>
  <c r="E58" i="1"/>
  <c r="G46" i="1"/>
  <c r="G47" i="1"/>
  <c r="G48" i="1"/>
  <c r="G49" i="1"/>
  <c r="G50" i="1"/>
  <c r="E50" i="1"/>
  <c r="E49" i="1"/>
  <c r="E48" i="1"/>
  <c r="E47" i="1"/>
  <c r="E46" i="1"/>
  <c r="G39" i="1"/>
  <c r="G40" i="1"/>
  <c r="G41" i="1"/>
  <c r="G42" i="1"/>
  <c r="G43" i="1"/>
  <c r="G44" i="1"/>
  <c r="G45" i="1"/>
  <c r="E45" i="1"/>
  <c r="E44" i="1"/>
  <c r="E43" i="1"/>
  <c r="E42" i="1"/>
  <c r="E41" i="1"/>
  <c r="E40" i="1"/>
  <c r="E39" i="1"/>
  <c r="G33" i="1"/>
  <c r="G34" i="1"/>
  <c r="G35" i="1"/>
  <c r="G36" i="1"/>
  <c r="G37" i="1"/>
  <c r="G38" i="1"/>
  <c r="E38" i="1"/>
  <c r="E37" i="1"/>
  <c r="E36" i="1"/>
  <c r="E35" i="1"/>
  <c r="E34" i="1"/>
  <c r="E33" i="1"/>
  <c r="E32" i="1"/>
  <c r="G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F6" i="1"/>
  <c r="E21" i="1"/>
  <c r="G21" i="1"/>
  <c r="E11" i="1"/>
  <c r="E12" i="1"/>
  <c r="E13" i="1"/>
  <c r="E14" i="1"/>
  <c r="E15" i="1"/>
  <c r="E16" i="1"/>
  <c r="E17" i="1"/>
  <c r="E18" i="1"/>
  <c r="E19" i="1"/>
  <c r="E20" i="1"/>
  <c r="E10" i="1"/>
  <c r="G20" i="1"/>
  <c r="G19" i="1"/>
  <c r="G11" i="1" l="1"/>
  <c r="G12" i="1"/>
  <c r="G13" i="1"/>
  <c r="G14" i="1"/>
  <c r="G15" i="1"/>
  <c r="G16" i="1"/>
  <c r="G17" i="1"/>
  <c r="G18" i="1"/>
  <c r="G10" i="1"/>
  <c r="E5" i="2" l="1"/>
  <c r="E15" i="2"/>
  <c r="D17" i="2"/>
  <c r="C10" i="2" l="1"/>
  <c r="E10" i="2" s="1"/>
  <c r="C9" i="2"/>
  <c r="D9" i="2" s="1"/>
  <c r="C8" i="2"/>
  <c r="C7" i="2"/>
  <c r="E11" i="2" l="1"/>
  <c r="C15" i="2" l="1"/>
  <c r="C14" i="2"/>
  <c r="C13" i="2"/>
  <c r="C12" i="2"/>
  <c r="D7" i="2"/>
  <c r="E7" i="2" s="1"/>
  <c r="D10" i="2"/>
  <c r="E9" i="2"/>
  <c r="D8" i="2"/>
  <c r="E8" i="2" s="1"/>
  <c r="D15" i="2" l="1"/>
  <c r="D14" i="2"/>
  <c r="E14" i="2" s="1"/>
  <c r="D13" i="2"/>
  <c r="E13" i="2" s="1"/>
  <c r="D12" i="2"/>
  <c r="E12" i="2" s="1"/>
  <c r="C17" i="2" l="1"/>
  <c r="E17" i="2" l="1"/>
  <c r="C18" i="2" s="1"/>
  <c r="C19" i="2" l="1"/>
</calcChain>
</file>

<file path=xl/sharedStrings.xml><?xml version="1.0" encoding="utf-8"?>
<sst xmlns="http://schemas.openxmlformats.org/spreadsheetml/2006/main" count="39" uniqueCount="35">
  <si>
    <t>% gereed</t>
  </si>
  <si>
    <t>Opmerkingen</t>
  </si>
  <si>
    <t>Voortgang</t>
  </si>
  <si>
    <t>Begin markeren</t>
  </si>
  <si>
    <t>Einde markeren</t>
  </si>
  <si>
    <t>Deadline:</t>
  </si>
  <si>
    <t>Einddatum</t>
  </si>
  <si>
    <t>Activiteiten markeren</t>
  </si>
  <si>
    <t>De onderstaande tabellen bevatten instellingen en berekeningen voor de vervolgkeuzelijst Activiteiten markeren.
Als u wijzigingen aanbrengt, kunnen fouten optreden of werken sommige functies mogelijk niet meer.</t>
  </si>
  <si>
    <t xml:space="preserve">     Deze maand</t>
  </si>
  <si>
    <t xml:space="preserve">     Dit kwartaal</t>
  </si>
  <si>
    <t xml:space="preserve">     Dit jaar</t>
  </si>
  <si>
    <t xml:space="preserve">     Vorige week</t>
  </si>
  <si>
    <t xml:space="preserve">     Vorige maand</t>
  </si>
  <si>
    <t xml:space="preserve">     Vorig kwartaal</t>
  </si>
  <si>
    <t xml:space="preserve">     Vorig jaar</t>
  </si>
  <si>
    <t>Einddatum:</t>
  </si>
  <si>
    <t>Interval:</t>
  </si>
  <si>
    <t>Begin:</t>
  </si>
  <si>
    <t>Einde:</t>
  </si>
  <si>
    <t>Geen markering</t>
  </si>
  <si>
    <t xml:space="preserve"> </t>
  </si>
  <si>
    <t>Projecttakenlijst</t>
  </si>
  <si>
    <t>Geselecteerde markering:</t>
  </si>
  <si>
    <t>Instellingen voor markeringen</t>
  </si>
  <si>
    <t xml:space="preserve">Taken </t>
  </si>
  <si>
    <t>Aantal uur</t>
  </si>
  <si>
    <t>Kosten €</t>
  </si>
  <si>
    <t>TC8.1 - Projectplan</t>
  </si>
  <si>
    <t>TC8.2 - Installatieplan</t>
  </si>
  <si>
    <t>Projectplanning - Project 8 Utiliteitsbouw &amp; Kantoor</t>
  </si>
  <si>
    <t>Student</t>
  </si>
  <si>
    <t>XXXXXXXXXXXXXXXXX</t>
  </si>
  <si>
    <t xml:space="preserve">     Deze week [29 aug - 4 sep]</t>
  </si>
  <si>
    <t>Komende 2 weken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</si>
</sst>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[$-F800]dddd\,\ mmmm\ dd\,\ yyyy"/>
    <numFmt numFmtId="166" formatCode="&quot;€&quot;\ #,##0.00"/>
    <numFmt numFmtId="168" formatCode="0.0"/>
  </numFmts>
  <fonts count="14" x14ac:knownFonts="1">
    <font>
      <sz val="10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6"/>
      <color theme="1"/>
      <name val="Tahoma"/>
      <family val="2"/>
      <scheme val="minor"/>
    </font>
    <font>
      <sz val="11"/>
      <color theme="0"/>
      <name val="Tahoma"/>
      <family val="2"/>
      <scheme val="minor"/>
    </font>
    <font>
      <b/>
      <sz val="22"/>
      <color theme="0"/>
      <name val="Georgia"/>
      <family val="2"/>
      <scheme val="major"/>
    </font>
    <font>
      <b/>
      <sz val="18"/>
      <color theme="0"/>
      <name val="Georgia"/>
      <family val="1"/>
      <scheme val="major"/>
    </font>
    <font>
      <sz val="10"/>
      <color theme="0"/>
      <name val="Tahoma"/>
      <family val="2"/>
      <scheme val="minor"/>
    </font>
    <font>
      <b/>
      <sz val="11"/>
      <color theme="4" tint="-0.499984740745262"/>
      <name val="Tahoma"/>
      <family val="2"/>
      <scheme val="minor"/>
    </font>
    <font>
      <b/>
      <sz val="26"/>
      <color theme="0"/>
      <name val="Georgia"/>
      <family val="2"/>
      <scheme val="major"/>
    </font>
    <font>
      <b/>
      <sz val="10"/>
      <color theme="0"/>
      <name val="Tahoma"/>
      <family val="2"/>
      <scheme val="minor"/>
    </font>
    <font>
      <sz val="10"/>
      <color theme="4" tint="-0.499984740745262"/>
      <name val="Tahoma"/>
      <family val="2"/>
      <scheme val="minor"/>
    </font>
    <font>
      <sz val="11"/>
      <color rgb="FFFF0000"/>
      <name val="Tahoma"/>
      <family val="2"/>
      <scheme val="minor"/>
    </font>
    <font>
      <sz val="10"/>
      <color theme="0"/>
      <name val="Tahoma"/>
      <scheme val="minor"/>
    </font>
    <font>
      <sz val="10"/>
      <color rgb="FFFF0000"/>
      <name val="Tahoma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-0.24994659260841701"/>
        <bgColor theme="4"/>
      </patternFill>
    </fill>
  </fills>
  <borders count="3">
    <border>
      <left/>
      <right/>
      <top/>
      <bottom/>
      <diagonal/>
    </border>
    <border>
      <left style="thin">
        <color theme="4" tint="-0.499984740745262"/>
      </left>
      <right/>
      <top/>
      <bottom/>
      <diagonal/>
    </border>
    <border>
      <left/>
      <right/>
      <top/>
      <bottom style="thin">
        <color theme="0"/>
      </bottom>
      <diagonal/>
    </border>
  </borders>
  <cellStyleXfs count="5">
    <xf numFmtId="0" fontId="0" fillId="2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</cellStyleXfs>
  <cellXfs count="57">
    <xf numFmtId="0" fontId="0" fillId="2" borderId="0" xfId="0"/>
    <xf numFmtId="0" fontId="0" fillId="2" borderId="0" xfId="0" applyFill="1"/>
    <xf numFmtId="0" fontId="0" fillId="2" borderId="0" xfId="0" applyFill="1" applyAlignment="1">
      <alignment vertical="center"/>
    </xf>
    <xf numFmtId="0" fontId="0" fillId="3" borderId="0" xfId="0" applyFill="1"/>
    <xf numFmtId="0" fontId="0" fillId="2" borderId="0" xfId="0" applyFill="1" applyBorder="1"/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left"/>
    </xf>
    <xf numFmtId="0" fontId="2" fillId="2" borderId="0" xfId="0" applyFont="1" applyFill="1" applyBorder="1" applyAlignment="1"/>
    <xf numFmtId="0" fontId="4" fillId="2" borderId="0" xfId="3" applyFill="1" applyBorder="1" applyAlignment="1"/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left" vertical="center" indent="1"/>
    </xf>
    <xf numFmtId="0" fontId="3" fillId="2" borderId="2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horizontal="left" vertical="center" indent="1"/>
    </xf>
    <xf numFmtId="165" fontId="6" fillId="5" borderId="1" xfId="0" applyNumberFormat="1" applyFont="1" applyFill="1" applyBorder="1" applyAlignment="1">
      <alignment horizontal="left" vertical="center" indent="1"/>
    </xf>
    <xf numFmtId="0" fontId="6" fillId="5" borderId="1" xfId="0" applyFont="1" applyFill="1" applyBorder="1" applyAlignment="1">
      <alignment horizontal="left" vertical="center" indent="1"/>
    </xf>
    <xf numFmtId="0" fontId="6" fillId="2" borderId="0" xfId="0" applyFont="1" applyFill="1" applyBorder="1" applyAlignment="1">
      <alignment horizontal="left" vertical="center" indent="1"/>
    </xf>
    <xf numFmtId="0" fontId="6" fillId="2" borderId="1" xfId="0" applyFont="1" applyFill="1" applyBorder="1" applyAlignment="1">
      <alignment horizontal="left" vertical="center" indent="1"/>
    </xf>
    <xf numFmtId="165" fontId="6" fillId="2" borderId="1" xfId="0" applyNumberFormat="1" applyFont="1" applyFill="1" applyBorder="1" applyAlignment="1">
      <alignment horizontal="left" vertical="center" indent="1"/>
    </xf>
    <xf numFmtId="0" fontId="6" fillId="4" borderId="0" xfId="0" applyFont="1" applyFill="1" applyBorder="1" applyAlignment="1">
      <alignment horizontal="left" vertical="center" indent="1"/>
    </xf>
    <xf numFmtId="0" fontId="6" fillId="4" borderId="1" xfId="0" applyFont="1" applyFill="1" applyBorder="1" applyAlignment="1">
      <alignment horizontal="left" vertical="center" indent="1"/>
    </xf>
    <xf numFmtId="165" fontId="6" fillId="4" borderId="1" xfId="0" applyNumberFormat="1" applyFont="1" applyFill="1" applyBorder="1" applyAlignment="1">
      <alignment horizontal="left" vertical="center" indent="1"/>
    </xf>
    <xf numFmtId="0" fontId="8" fillId="2" borderId="0" xfId="3" applyFont="1" applyFill="1"/>
    <xf numFmtId="0" fontId="3" fillId="2" borderId="0" xfId="0" applyFont="1" applyFill="1" applyBorder="1" applyAlignment="1">
      <alignment horizontal="right"/>
    </xf>
    <xf numFmtId="14" fontId="3" fillId="2" borderId="2" xfId="0" applyNumberFormat="1" applyFont="1" applyFill="1" applyBorder="1" applyAlignment="1">
      <alignment horizontal="left"/>
    </xf>
    <xf numFmtId="0" fontId="9" fillId="2" borderId="0" xfId="0" applyFont="1" applyFill="1" applyBorder="1" applyAlignment="1">
      <alignment horizontal="left" vertical="center" indent="1"/>
    </xf>
    <xf numFmtId="165" fontId="9" fillId="2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9" fillId="5" borderId="0" xfId="0" applyFont="1" applyFill="1" applyBorder="1" applyAlignment="1">
      <alignment horizontal="left" vertical="center" indent="1"/>
    </xf>
    <xf numFmtId="0" fontId="9" fillId="5" borderId="1" xfId="0" applyFont="1" applyFill="1" applyBorder="1" applyAlignment="1">
      <alignment horizontal="left" vertical="center" indent="1"/>
    </xf>
    <xf numFmtId="0" fontId="9" fillId="4" borderId="0" xfId="0" applyFont="1" applyFill="1" applyBorder="1" applyAlignment="1">
      <alignment horizontal="left" vertical="center" indent="1"/>
    </xf>
    <xf numFmtId="0" fontId="10" fillId="6" borderId="1" xfId="0" applyFont="1" applyFill="1" applyBorder="1" applyAlignment="1">
      <alignment horizontal="left" vertical="center" indent="1"/>
    </xf>
    <xf numFmtId="0" fontId="6" fillId="7" borderId="1" xfId="0" applyFont="1" applyFill="1" applyBorder="1" applyAlignment="1">
      <alignment horizontal="left" vertical="center" indent="1"/>
    </xf>
    <xf numFmtId="0" fontId="6" fillId="6" borderId="1" xfId="0" applyFont="1" applyFill="1" applyBorder="1" applyAlignment="1">
      <alignment horizontal="left" vertical="center" indent="1"/>
    </xf>
    <xf numFmtId="0" fontId="10" fillId="6" borderId="0" xfId="0" applyFont="1" applyFill="1" applyBorder="1" applyAlignment="1">
      <alignment horizontal="left" vertical="center" indent="1"/>
    </xf>
    <xf numFmtId="0" fontId="10" fillId="6" borderId="1" xfId="0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left" vertical="center" indent="1"/>
    </xf>
    <xf numFmtId="14" fontId="6" fillId="7" borderId="1" xfId="0" applyNumberFormat="1" applyFont="1" applyFill="1" applyBorder="1" applyAlignment="1">
      <alignment horizontal="left" vertical="center" indent="1"/>
    </xf>
    <xf numFmtId="166" fontId="6" fillId="7" borderId="1" xfId="1" applyNumberFormat="1" applyFont="1" applyFill="1" applyBorder="1" applyAlignment="1">
      <alignment horizontal="center" vertical="center"/>
    </xf>
    <xf numFmtId="9" fontId="6" fillId="7" borderId="1" xfId="2" applyNumberFormat="1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left" vertical="center" indent="1"/>
    </xf>
    <xf numFmtId="14" fontId="6" fillId="6" borderId="1" xfId="0" applyNumberFormat="1" applyFont="1" applyFill="1" applyBorder="1" applyAlignment="1">
      <alignment horizontal="left" vertical="center" indent="1"/>
    </xf>
    <xf numFmtId="9" fontId="6" fillId="6" borderId="1" xfId="2" applyNumberFormat="1" applyFont="1" applyFill="1" applyBorder="1" applyAlignment="1">
      <alignment horizontal="center" vertical="center"/>
    </xf>
    <xf numFmtId="0" fontId="5" fillId="2" borderId="0" xfId="4" applyFill="1" applyBorder="1" applyAlignment="1">
      <alignment horizontal="left" vertical="center"/>
    </xf>
    <xf numFmtId="0" fontId="5" fillId="2" borderId="0" xfId="4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 wrapText="1"/>
    </xf>
    <xf numFmtId="0" fontId="12" fillId="7" borderId="0" xfId="0" applyFont="1" applyFill="1" applyAlignment="1">
      <alignment horizontal="left" vertical="center" indent="1"/>
    </xf>
    <xf numFmtId="14" fontId="12" fillId="7" borderId="1" xfId="0" applyNumberFormat="1" applyFont="1" applyFill="1" applyBorder="1" applyAlignment="1">
      <alignment horizontal="left" vertical="center" indent="1"/>
    </xf>
    <xf numFmtId="9" fontId="12" fillId="7" borderId="1" xfId="2" applyNumberFormat="1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left" vertical="center" indent="1"/>
    </xf>
    <xf numFmtId="0" fontId="10" fillId="6" borderId="1" xfId="0" applyFont="1" applyFill="1" applyBorder="1" applyAlignment="1">
      <alignment horizontal="center" vertical="center" wrapText="1"/>
    </xf>
    <xf numFmtId="168" fontId="6" fillId="7" borderId="1" xfId="0" applyNumberFormat="1" applyFont="1" applyFill="1" applyBorder="1" applyAlignment="1">
      <alignment horizontal="center" vertical="center"/>
    </xf>
    <xf numFmtId="168" fontId="6" fillId="6" borderId="1" xfId="0" applyNumberFormat="1" applyFont="1" applyFill="1" applyBorder="1" applyAlignment="1">
      <alignment horizontal="center" vertical="center"/>
    </xf>
    <xf numFmtId="168" fontId="12" fillId="7" borderId="1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1" fillId="2" borderId="2" xfId="0" applyFont="1" applyFill="1" applyBorder="1" applyAlignment="1"/>
  </cellXfs>
  <cellStyles count="5">
    <cellStyle name="Kop 1" xfId="4" builtinId="16" customBuiltin="1"/>
    <cellStyle name="Procent" xfId="2" builtinId="5"/>
    <cellStyle name="Standaard" xfId="0" builtinId="0" customBuiltin="1"/>
    <cellStyle name="Titel" xfId="3" builtinId="15" customBuiltin="1"/>
    <cellStyle name="Valuta" xfId="1" builtinId="4"/>
  </cellStyles>
  <dxfs count="60"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numFmt numFmtId="168" formatCode="0.0"/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Tahoma"/>
        <scheme val="minor"/>
      </font>
      <numFmt numFmtId="166" formatCode="&quot;€&quot;\ #,##0.00"/>
      <fill>
        <patternFill patternType="solid">
          <fgColor theme="4"/>
          <bgColor theme="4" tint="-0.24994659260841701"/>
        </patternFill>
      </fill>
      <alignment horizontal="center" vertical="center" textRotation="0" wrapText="0" indent="0" justifyLastLine="0" shrinkToFit="0" readingOrder="0"/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color theme="4" tint="-0.499984740745262"/>
      </font>
      <fill>
        <patternFill>
          <bgColor theme="5" tint="0.59996337778862885"/>
        </patternFill>
      </fill>
      <border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Tahoma"/>
        <scheme val="minor"/>
      </font>
      <fill>
        <patternFill patternType="solid">
          <fgColor theme="4"/>
          <bgColor theme="4" tint="-0.24994659260841701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4" tint="-0.499984740745262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Tahoma"/>
        <scheme val="minor"/>
      </font>
      <numFmt numFmtId="13" formatCode="0%"/>
      <fill>
        <patternFill patternType="solid">
          <fgColor theme="4"/>
          <bgColor theme="4" tint="-0.2499465926084170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 tint="-0.499984740745262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Tahoma"/>
        <scheme val="minor"/>
      </font>
      <numFmt numFmtId="13" formatCode="0%"/>
      <fill>
        <patternFill patternType="solid">
          <fgColor theme="4"/>
          <bgColor theme="4" tint="-0.2499465926084170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 tint="-0.499984740745262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Tahoma"/>
        <scheme val="minor"/>
      </font>
      <numFmt numFmtId="19" formatCode="d/m/yyyy"/>
      <fill>
        <patternFill patternType="solid">
          <fgColor theme="4"/>
          <bgColor theme="4" tint="-0.24994659260841701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4" tint="-0.499984740745262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Tahoma"/>
        <scheme val="minor"/>
      </font>
      <fill>
        <patternFill patternType="solid">
          <fgColor theme="4"/>
          <bgColor theme="4" tint="-0.2499465926084170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Tahoma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1" justifyLastLine="0" shrinkToFit="0" readingOrder="0"/>
    </dxf>
    <dxf>
      <fill>
        <patternFill>
          <bgColor theme="4"/>
        </patternFill>
      </fill>
    </dxf>
    <dxf>
      <fill>
        <patternFill>
          <bgColor theme="4" tint="-0.24994659260841701"/>
        </patternFill>
      </fill>
    </dxf>
    <dxf>
      <fill>
        <patternFill>
          <bgColor theme="4"/>
        </patternFill>
      </fill>
      <border diagonalUp="0" diagonalDown="0">
        <left/>
        <right/>
        <top style="thick">
          <color theme="0"/>
        </top>
        <bottom/>
        <vertical/>
        <horizontal/>
      </border>
    </dxf>
    <dxf>
      <font>
        <color theme="4" tint="-0.499984740745262"/>
      </font>
      <fill>
        <patternFill>
          <bgColor theme="4"/>
        </patternFill>
      </fill>
    </dxf>
    <dxf>
      <font>
        <color theme="0"/>
      </font>
      <border>
        <bottom/>
        <vertical style="thin">
          <color theme="4" tint="-0.499984740745262"/>
        </vertical>
      </border>
    </dxf>
  </dxfs>
  <tableStyles count="1" defaultTableStyle="Project To Do List" defaultPivotStyle="PivotStyleLight16">
    <tableStyle name="Project To Do List" pivot="0" count="5">
      <tableStyleElement type="wholeTable" dxfId="59"/>
      <tableStyleElement type="headerRow" dxfId="58"/>
      <tableStyleElement type="totalRow" dxfId="57"/>
      <tableStyleElement type="firstRowStripe" dxfId="56"/>
      <tableStyleElement type="secondRowStripe" dxfId="5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8</xdr:row>
      <xdr:rowOff>66673</xdr:rowOff>
    </xdr:from>
    <xdr:to>
      <xdr:col>10</xdr:col>
      <xdr:colOff>600075</xdr:colOff>
      <xdr:row>12</xdr:row>
      <xdr:rowOff>228600</xdr:rowOff>
    </xdr:to>
    <xdr:sp macro="" textlink="">
      <xdr:nvSpPr>
        <xdr:cNvPr id="5" name="Tip voor filteren of sorteren" descr="Click the drop down arrows in the table header row to filter or sort your project information" title="Tip"/>
        <xdr:cNvSpPr/>
      </xdr:nvSpPr>
      <xdr:spPr>
        <a:xfrm>
          <a:off x="7953375" y="2076448"/>
          <a:ext cx="1285875" cy="1114427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12700">
          <a:solidFill>
            <a:schemeClr val="accent1">
              <a:lumMod val="20000"/>
              <a:lumOff val="8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000" b="1">
              <a:solidFill>
                <a:schemeClr val="accent1">
                  <a:lumMod val="50000"/>
                </a:schemeClr>
              </a:solidFill>
            </a:rPr>
            <a:t>TIP: </a:t>
          </a:r>
          <a:r>
            <a:rPr lang="en-US" sz="1000">
              <a:solidFill>
                <a:schemeClr val="accent1">
                  <a:lumMod val="50000"/>
                </a:schemeClr>
              </a:solidFill>
            </a:rPr>
            <a:t>klik op de vervolgkeuzepijlen in de veldnamenrij om uw projectgegevens te filteren of sorteren.  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ject%201%20To%20Do%20Lis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1 To Do List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2" name="tblTakenlijst" displayName="tblTakenlijst" ref="B9:H59" totalsRowShown="0" headerRowDxfId="54">
  <autoFilter ref="B9:H59"/>
  <tableColumns count="7">
    <tableColumn id="1" name="Taken " dataDxfId="53"/>
    <tableColumn id="2" name="Einddatum" dataDxfId="52"/>
    <tableColumn id="7" name="Aantal uur" dataDxfId="43"/>
    <tableColumn id="3" name="Kosten €" dataDxfId="44" dataCellStyle="Valuta">
      <calculatedColumnFormula>tblTakenlijst[[#This Row],[Aantal uur]]*45</calculatedColumnFormula>
    </tableColumn>
    <tableColumn id="4" name="% gereed" dataDxfId="51" dataCellStyle="Procent"/>
    <tableColumn id="5" name="Voortgang" dataDxfId="50" dataCellStyle="Procent">
      <calculatedColumnFormula>'Takenlijst project 1'!$F10</calculatedColumnFormula>
    </tableColumn>
    <tableColumn id="6" name="Opmerkingen" dataDxfId="49"/>
  </tableColumns>
  <tableStyleInfo name="Project To Do List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roject To Do Lis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2DA3B8"/>
      </a:accent1>
      <a:accent2>
        <a:srgbClr val="FFCC00"/>
      </a:accent2>
      <a:accent3>
        <a:srgbClr val="E68102"/>
      </a:accent3>
      <a:accent4>
        <a:srgbClr val="27C760"/>
      </a:accent4>
      <a:accent5>
        <a:srgbClr val="E5629E"/>
      </a:accent5>
      <a:accent6>
        <a:srgbClr val="9D7EBC"/>
      </a:accent6>
      <a:hlink>
        <a:srgbClr val="0072FF"/>
      </a:hlink>
      <a:folHlink>
        <a:srgbClr val="9D7EBC"/>
      </a:folHlink>
    </a:clrScheme>
    <a:fontScheme name="Project To Do List">
      <a:majorFont>
        <a:latin typeface="Georgi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I59"/>
  <sheetViews>
    <sheetView showGridLines="0" tabSelected="1" workbookViewId="0">
      <selection activeCell="G47" sqref="G47"/>
    </sheetView>
  </sheetViews>
  <sheetFormatPr defaultRowHeight="18.75" customHeight="1" x14ac:dyDescent="0.2"/>
  <cols>
    <col min="1" max="1" width="4" style="1" customWidth="1"/>
    <col min="2" max="2" width="34.7109375" style="1" customWidth="1"/>
    <col min="3" max="4" width="14.28515625" style="1" customWidth="1"/>
    <col min="5" max="5" width="13.5703125" style="1" customWidth="1"/>
    <col min="6" max="6" width="16.7109375" style="1" customWidth="1"/>
    <col min="7" max="7" width="15" style="1" customWidth="1"/>
    <col min="8" max="8" width="32.42578125" style="1" customWidth="1"/>
    <col min="9" max="9" width="4" style="1" customWidth="1"/>
    <col min="10" max="16384" width="9.140625" style="1"/>
  </cols>
  <sheetData>
    <row r="1" spans="2:9" ht="18.75" customHeight="1" x14ac:dyDescent="0.2">
      <c r="I1" s="1" t="s">
        <v>21</v>
      </c>
    </row>
    <row r="2" spans="2:9" ht="4.5" customHeight="1" x14ac:dyDescent="0.2">
      <c r="B2" s="3"/>
      <c r="C2" s="3"/>
      <c r="D2" s="3"/>
      <c r="E2" s="3"/>
      <c r="F2" s="3"/>
      <c r="G2" s="3"/>
      <c r="H2" s="3"/>
      <c r="I2" s="1" t="s">
        <v>21</v>
      </c>
    </row>
    <row r="3" spans="2:9" ht="35.25" customHeight="1" x14ac:dyDescent="0.45">
      <c r="B3" s="22" t="s">
        <v>22</v>
      </c>
    </row>
    <row r="5" spans="2:9" ht="18.75" customHeight="1" x14ac:dyDescent="0.2">
      <c r="B5" s="6" t="s">
        <v>31</v>
      </c>
      <c r="C5" s="55"/>
      <c r="F5" s="6" t="s">
        <v>5</v>
      </c>
      <c r="H5" s="5" t="s">
        <v>7</v>
      </c>
    </row>
    <row r="6" spans="2:9" s="2" customFormat="1" ht="19.5" customHeight="1" x14ac:dyDescent="0.2">
      <c r="B6" s="56" t="s">
        <v>32</v>
      </c>
      <c r="C6" s="11"/>
      <c r="D6" s="12"/>
      <c r="E6" s="12"/>
      <c r="F6" s="24">
        <f ca="1">TODAY()+150</f>
        <v>42764</v>
      </c>
      <c r="G6" s="11"/>
      <c r="H6" s="23" t="s">
        <v>33</v>
      </c>
    </row>
    <row r="8" spans="2:9" s="2" customFormat="1" ht="24" customHeight="1" x14ac:dyDescent="0.2">
      <c r="B8" s="45" t="s">
        <v>30</v>
      </c>
      <c r="C8" s="45"/>
      <c r="D8" s="44"/>
      <c r="E8" s="1"/>
      <c r="F8" s="1"/>
      <c r="G8" s="1"/>
      <c r="H8" s="1"/>
    </row>
    <row r="9" spans="2:9" ht="40.5" customHeight="1" x14ac:dyDescent="0.2">
      <c r="B9" s="35" t="s">
        <v>25</v>
      </c>
      <c r="C9" s="32" t="s">
        <v>6</v>
      </c>
      <c r="D9" s="32" t="s">
        <v>26</v>
      </c>
      <c r="E9" s="51" t="s">
        <v>27</v>
      </c>
      <c r="F9" s="36" t="s">
        <v>0</v>
      </c>
      <c r="G9" s="32" t="s">
        <v>2</v>
      </c>
      <c r="H9" s="32" t="s">
        <v>1</v>
      </c>
      <c r="I9" s="1" t="s">
        <v>21</v>
      </c>
    </row>
    <row r="10" spans="2:9" ht="18.75" customHeight="1" x14ac:dyDescent="0.2">
      <c r="B10" s="37" t="s">
        <v>28</v>
      </c>
      <c r="C10" s="38">
        <v>42615</v>
      </c>
      <c r="D10" s="52">
        <v>8</v>
      </c>
      <c r="E10" s="39">
        <f>tblTakenlijst[[#This Row],[Aantal uur]]*45</f>
        <v>360</v>
      </c>
      <c r="F10" s="40">
        <v>1</v>
      </c>
      <c r="G10" s="40">
        <f>'Takenlijst project 1'!$F10</f>
        <v>1</v>
      </c>
      <c r="H10" s="33"/>
    </row>
    <row r="11" spans="2:9" ht="18.75" customHeight="1" x14ac:dyDescent="0.2">
      <c r="B11" s="41" t="s">
        <v>29</v>
      </c>
      <c r="C11" s="42">
        <v>42616</v>
      </c>
      <c r="D11" s="53">
        <v>7.5</v>
      </c>
      <c r="E11" s="39">
        <f>tblTakenlijst[[#This Row],[Aantal uur]]*45</f>
        <v>337.5</v>
      </c>
      <c r="F11" s="43">
        <v>0.1</v>
      </c>
      <c r="G11" s="43">
        <f>'Takenlijst project 1'!$F11</f>
        <v>0.1</v>
      </c>
      <c r="H11" s="34"/>
    </row>
    <row r="12" spans="2:9" ht="18.75" customHeight="1" x14ac:dyDescent="0.2">
      <c r="B12" s="37"/>
      <c r="C12" s="38"/>
      <c r="D12" s="52"/>
      <c r="E12" s="39">
        <f>tblTakenlijst[[#This Row],[Aantal uur]]*45</f>
        <v>0</v>
      </c>
      <c r="F12" s="40"/>
      <c r="G12" s="40">
        <f>'Takenlijst project 1'!$F12</f>
        <v>0</v>
      </c>
      <c r="H12" s="33"/>
    </row>
    <row r="13" spans="2:9" ht="18.75" customHeight="1" x14ac:dyDescent="0.2">
      <c r="B13" s="41"/>
      <c r="C13" s="42"/>
      <c r="D13" s="53"/>
      <c r="E13" s="39">
        <f>tblTakenlijst[[#This Row],[Aantal uur]]*45</f>
        <v>0</v>
      </c>
      <c r="F13" s="43"/>
      <c r="G13" s="43">
        <f>'Takenlijst project 1'!$F13</f>
        <v>0</v>
      </c>
      <c r="H13" s="34"/>
    </row>
    <row r="14" spans="2:9" ht="18.75" customHeight="1" x14ac:dyDescent="0.2">
      <c r="B14" s="37"/>
      <c r="C14" s="38"/>
      <c r="D14" s="52"/>
      <c r="E14" s="39">
        <f>tblTakenlijst[[#This Row],[Aantal uur]]*45</f>
        <v>0</v>
      </c>
      <c r="F14" s="40"/>
      <c r="G14" s="40">
        <f>'Takenlijst project 1'!$F14</f>
        <v>0</v>
      </c>
      <c r="H14" s="33"/>
    </row>
    <row r="15" spans="2:9" ht="18.75" customHeight="1" x14ac:dyDescent="0.2">
      <c r="B15" s="41"/>
      <c r="C15" s="42"/>
      <c r="D15" s="53"/>
      <c r="E15" s="39">
        <f>tblTakenlijst[[#This Row],[Aantal uur]]*45</f>
        <v>0</v>
      </c>
      <c r="F15" s="43"/>
      <c r="G15" s="43">
        <f>'Takenlijst project 1'!$F15</f>
        <v>0</v>
      </c>
      <c r="H15" s="34"/>
    </row>
    <row r="16" spans="2:9" ht="18.75" customHeight="1" x14ac:dyDescent="0.2">
      <c r="B16" s="37"/>
      <c r="C16" s="38"/>
      <c r="D16" s="52"/>
      <c r="E16" s="39">
        <f>tblTakenlijst[[#This Row],[Aantal uur]]*45</f>
        <v>0</v>
      </c>
      <c r="F16" s="40"/>
      <c r="G16" s="40">
        <f>'Takenlijst project 1'!$F16</f>
        <v>0</v>
      </c>
      <c r="H16" s="33"/>
    </row>
    <row r="17" spans="2:8" ht="18.75" customHeight="1" x14ac:dyDescent="0.2">
      <c r="B17" s="41"/>
      <c r="C17" s="42"/>
      <c r="D17" s="53"/>
      <c r="E17" s="39">
        <f>tblTakenlijst[[#This Row],[Aantal uur]]*45</f>
        <v>0</v>
      </c>
      <c r="F17" s="43"/>
      <c r="G17" s="43">
        <f>'Takenlijst project 1'!$F17</f>
        <v>0</v>
      </c>
      <c r="H17" s="34"/>
    </row>
    <row r="18" spans="2:8" ht="18.75" customHeight="1" x14ac:dyDescent="0.2">
      <c r="B18" s="37"/>
      <c r="C18" s="38"/>
      <c r="D18" s="52"/>
      <c r="E18" s="39">
        <f>tblTakenlijst[[#This Row],[Aantal uur]]*45</f>
        <v>0</v>
      </c>
      <c r="F18" s="40"/>
      <c r="G18" s="40">
        <f>'Takenlijst project 1'!$F18</f>
        <v>0</v>
      </c>
      <c r="H18" s="33"/>
    </row>
    <row r="19" spans="2:8" ht="18.75" customHeight="1" x14ac:dyDescent="0.2">
      <c r="B19" s="41"/>
      <c r="C19" s="42"/>
      <c r="D19" s="53"/>
      <c r="E19" s="39">
        <f>tblTakenlijst[[#This Row],[Aantal uur]]*45</f>
        <v>0</v>
      </c>
      <c r="F19" s="43"/>
      <c r="G19" s="43">
        <f>'Takenlijst project 1'!$F19</f>
        <v>0</v>
      </c>
      <c r="H19" s="34"/>
    </row>
    <row r="20" spans="2:8" ht="18.75" customHeight="1" x14ac:dyDescent="0.2">
      <c r="B20" s="47"/>
      <c r="C20" s="48"/>
      <c r="D20" s="54"/>
      <c r="E20" s="39">
        <f>tblTakenlijst[[#This Row],[Aantal uur]]*45</f>
        <v>0</v>
      </c>
      <c r="F20" s="49"/>
      <c r="G20" s="49">
        <f>'Takenlijst project 1'!$F20</f>
        <v>0</v>
      </c>
      <c r="H20" s="50"/>
    </row>
    <row r="21" spans="2:8" ht="18.75" customHeight="1" x14ac:dyDescent="0.2">
      <c r="B21" s="41"/>
      <c r="C21" s="42"/>
      <c r="D21" s="53"/>
      <c r="E21" s="39">
        <f>tblTakenlijst[[#This Row],[Aantal uur]]*45</f>
        <v>0</v>
      </c>
      <c r="F21" s="43"/>
      <c r="G21" s="43">
        <f>'Takenlijst project 1'!$F21</f>
        <v>0</v>
      </c>
      <c r="H21" s="34"/>
    </row>
    <row r="22" spans="2:8" ht="18.75" customHeight="1" x14ac:dyDescent="0.2">
      <c r="B22" s="37"/>
      <c r="C22" s="38"/>
      <c r="D22" s="52"/>
      <c r="E22" s="39">
        <f>tblTakenlijst[[#This Row],[Aantal uur]]*45</f>
        <v>0</v>
      </c>
      <c r="F22" s="40"/>
      <c r="G22" s="40">
        <f>'Takenlijst project 1'!$F22</f>
        <v>0</v>
      </c>
      <c r="H22" s="33"/>
    </row>
    <row r="23" spans="2:8" ht="18.75" customHeight="1" x14ac:dyDescent="0.2">
      <c r="B23" s="41"/>
      <c r="C23" s="42"/>
      <c r="D23" s="53"/>
      <c r="E23" s="39">
        <f>tblTakenlijst[[#This Row],[Aantal uur]]*45</f>
        <v>0</v>
      </c>
      <c r="F23" s="43"/>
      <c r="G23" s="43">
        <f>'Takenlijst project 1'!$F23</f>
        <v>0</v>
      </c>
      <c r="H23" s="34"/>
    </row>
    <row r="24" spans="2:8" ht="18.75" customHeight="1" x14ac:dyDescent="0.2">
      <c r="B24" s="37"/>
      <c r="C24" s="38"/>
      <c r="D24" s="52"/>
      <c r="E24" s="39">
        <f>tblTakenlijst[[#This Row],[Aantal uur]]*45</f>
        <v>0</v>
      </c>
      <c r="F24" s="40"/>
      <c r="G24" s="40">
        <f>'Takenlijst project 1'!$F24</f>
        <v>0</v>
      </c>
      <c r="H24" s="33"/>
    </row>
    <row r="25" spans="2:8" ht="18.75" customHeight="1" x14ac:dyDescent="0.2">
      <c r="B25" s="41"/>
      <c r="C25" s="42"/>
      <c r="D25" s="53"/>
      <c r="E25" s="39">
        <f>tblTakenlijst[[#This Row],[Aantal uur]]*45</f>
        <v>0</v>
      </c>
      <c r="F25" s="43"/>
      <c r="G25" s="43">
        <f>'Takenlijst project 1'!$F25</f>
        <v>0</v>
      </c>
      <c r="H25" s="34"/>
    </row>
    <row r="26" spans="2:8" ht="18.75" customHeight="1" x14ac:dyDescent="0.2">
      <c r="B26" s="37"/>
      <c r="C26" s="38"/>
      <c r="D26" s="52"/>
      <c r="E26" s="39">
        <f>tblTakenlijst[[#This Row],[Aantal uur]]*45</f>
        <v>0</v>
      </c>
      <c r="F26" s="40"/>
      <c r="G26" s="40">
        <f>'Takenlijst project 1'!$F26</f>
        <v>0</v>
      </c>
      <c r="H26" s="33"/>
    </row>
    <row r="27" spans="2:8" ht="18.75" customHeight="1" x14ac:dyDescent="0.2">
      <c r="B27" s="41"/>
      <c r="C27" s="42"/>
      <c r="D27" s="53"/>
      <c r="E27" s="39">
        <f>tblTakenlijst[[#This Row],[Aantal uur]]*45</f>
        <v>0</v>
      </c>
      <c r="F27" s="43"/>
      <c r="G27" s="43">
        <f>'Takenlijst project 1'!$F27</f>
        <v>0</v>
      </c>
      <c r="H27" s="34"/>
    </row>
    <row r="28" spans="2:8" ht="18.75" customHeight="1" x14ac:dyDescent="0.2">
      <c r="B28" s="37"/>
      <c r="C28" s="38"/>
      <c r="D28" s="52"/>
      <c r="E28" s="39">
        <f>tblTakenlijst[[#This Row],[Aantal uur]]*45</f>
        <v>0</v>
      </c>
      <c r="F28" s="40"/>
      <c r="G28" s="40">
        <f>'Takenlijst project 1'!$F28</f>
        <v>0</v>
      </c>
      <c r="H28" s="33"/>
    </row>
    <row r="29" spans="2:8" ht="18.75" customHeight="1" x14ac:dyDescent="0.2">
      <c r="B29" s="41"/>
      <c r="C29" s="42"/>
      <c r="D29" s="53"/>
      <c r="E29" s="39">
        <f>tblTakenlijst[[#This Row],[Aantal uur]]*45</f>
        <v>0</v>
      </c>
      <c r="F29" s="43"/>
      <c r="G29" s="43">
        <f>'Takenlijst project 1'!$F29</f>
        <v>0</v>
      </c>
      <c r="H29" s="34"/>
    </row>
    <row r="30" spans="2:8" ht="18.75" customHeight="1" x14ac:dyDescent="0.2">
      <c r="B30" s="47"/>
      <c r="C30" s="48"/>
      <c r="D30" s="54"/>
      <c r="E30" s="39">
        <f>tblTakenlijst[[#This Row],[Aantal uur]]*45</f>
        <v>0</v>
      </c>
      <c r="F30" s="49"/>
      <c r="G30" s="49">
        <f>'Takenlijst project 1'!$F30</f>
        <v>0</v>
      </c>
      <c r="H30" s="50"/>
    </row>
    <row r="31" spans="2:8" ht="18.75" customHeight="1" x14ac:dyDescent="0.2">
      <c r="B31" s="41"/>
      <c r="C31" s="42"/>
      <c r="D31" s="53"/>
      <c r="E31" s="39">
        <f>tblTakenlijst[[#This Row],[Aantal uur]]*45</f>
        <v>0</v>
      </c>
      <c r="F31" s="43"/>
      <c r="G31" s="43">
        <f>'Takenlijst project 1'!$F31</f>
        <v>0</v>
      </c>
      <c r="H31" s="34"/>
    </row>
    <row r="32" spans="2:8" ht="18.75" customHeight="1" x14ac:dyDescent="0.2">
      <c r="B32" s="37"/>
      <c r="C32" s="38"/>
      <c r="D32" s="52"/>
      <c r="E32" s="39">
        <f>tblTakenlijst[[#This Row],[Aantal uur]]*45</f>
        <v>0</v>
      </c>
      <c r="F32" s="40"/>
      <c r="G32" s="40">
        <f>'Takenlijst project 1'!$F32</f>
        <v>0</v>
      </c>
      <c r="H32" s="33"/>
    </row>
    <row r="33" spans="2:8" ht="18.75" customHeight="1" x14ac:dyDescent="0.2">
      <c r="B33" s="41"/>
      <c r="C33" s="42"/>
      <c r="D33" s="53"/>
      <c r="E33" s="39">
        <f>tblTakenlijst[[#This Row],[Aantal uur]]*45</f>
        <v>0</v>
      </c>
      <c r="F33" s="43"/>
      <c r="G33" s="43">
        <f>'Takenlijst project 1'!$F33</f>
        <v>0</v>
      </c>
      <c r="H33" s="34"/>
    </row>
    <row r="34" spans="2:8" ht="18.75" customHeight="1" x14ac:dyDescent="0.2">
      <c r="B34" s="37"/>
      <c r="C34" s="38"/>
      <c r="D34" s="52"/>
      <c r="E34" s="39">
        <f>tblTakenlijst[[#This Row],[Aantal uur]]*45</f>
        <v>0</v>
      </c>
      <c r="F34" s="40"/>
      <c r="G34" s="40">
        <f>'Takenlijst project 1'!$F34</f>
        <v>0</v>
      </c>
      <c r="H34" s="33"/>
    </row>
    <row r="35" spans="2:8" ht="18.75" customHeight="1" x14ac:dyDescent="0.2">
      <c r="B35" s="41"/>
      <c r="C35" s="42"/>
      <c r="D35" s="53"/>
      <c r="E35" s="39">
        <f>tblTakenlijst[[#This Row],[Aantal uur]]*45</f>
        <v>0</v>
      </c>
      <c r="F35" s="43"/>
      <c r="G35" s="43">
        <f>'Takenlijst project 1'!$F35</f>
        <v>0</v>
      </c>
      <c r="H35" s="34"/>
    </row>
    <row r="36" spans="2:8" ht="18.75" customHeight="1" x14ac:dyDescent="0.2">
      <c r="B36" s="37"/>
      <c r="C36" s="38"/>
      <c r="D36" s="52"/>
      <c r="E36" s="39">
        <f>tblTakenlijst[[#This Row],[Aantal uur]]*45</f>
        <v>0</v>
      </c>
      <c r="F36" s="40"/>
      <c r="G36" s="40">
        <f>'Takenlijst project 1'!$F36</f>
        <v>0</v>
      </c>
      <c r="H36" s="33"/>
    </row>
    <row r="37" spans="2:8" ht="18.75" customHeight="1" x14ac:dyDescent="0.2">
      <c r="B37" s="41"/>
      <c r="C37" s="42"/>
      <c r="D37" s="53"/>
      <c r="E37" s="39">
        <f>tblTakenlijst[[#This Row],[Aantal uur]]*45</f>
        <v>0</v>
      </c>
      <c r="F37" s="43"/>
      <c r="G37" s="43">
        <f>'Takenlijst project 1'!$F37</f>
        <v>0</v>
      </c>
      <c r="H37" s="34"/>
    </row>
    <row r="38" spans="2:8" ht="18.75" customHeight="1" x14ac:dyDescent="0.2">
      <c r="B38" s="37"/>
      <c r="C38" s="38"/>
      <c r="D38" s="52"/>
      <c r="E38" s="39">
        <f>tblTakenlijst[[#This Row],[Aantal uur]]*45</f>
        <v>0</v>
      </c>
      <c r="F38" s="40"/>
      <c r="G38" s="40">
        <f>'Takenlijst project 1'!$F38</f>
        <v>0</v>
      </c>
      <c r="H38" s="33"/>
    </row>
    <row r="39" spans="2:8" ht="18.75" customHeight="1" x14ac:dyDescent="0.2">
      <c r="B39" s="41"/>
      <c r="C39" s="42"/>
      <c r="D39" s="53"/>
      <c r="E39" s="39">
        <f>tblTakenlijst[[#This Row],[Aantal uur]]*45</f>
        <v>0</v>
      </c>
      <c r="F39" s="43"/>
      <c r="G39" s="43">
        <f>'Takenlijst project 1'!$F39</f>
        <v>0</v>
      </c>
      <c r="H39" s="34"/>
    </row>
    <row r="40" spans="2:8" ht="18.75" customHeight="1" x14ac:dyDescent="0.2">
      <c r="B40" s="47"/>
      <c r="C40" s="48"/>
      <c r="D40" s="54"/>
      <c r="E40" s="39">
        <f>tblTakenlijst[[#This Row],[Aantal uur]]*45</f>
        <v>0</v>
      </c>
      <c r="F40" s="49"/>
      <c r="G40" s="49">
        <f>'Takenlijst project 1'!$F40</f>
        <v>0</v>
      </c>
      <c r="H40" s="50"/>
    </row>
    <row r="41" spans="2:8" ht="18.75" customHeight="1" x14ac:dyDescent="0.2">
      <c r="B41" s="41"/>
      <c r="C41" s="42"/>
      <c r="D41" s="53"/>
      <c r="E41" s="39">
        <f>tblTakenlijst[[#This Row],[Aantal uur]]*45</f>
        <v>0</v>
      </c>
      <c r="F41" s="43"/>
      <c r="G41" s="43">
        <f>'Takenlijst project 1'!$F41</f>
        <v>0</v>
      </c>
      <c r="H41" s="34"/>
    </row>
    <row r="42" spans="2:8" ht="18.75" customHeight="1" x14ac:dyDescent="0.2">
      <c r="B42" s="37"/>
      <c r="C42" s="38"/>
      <c r="D42" s="52"/>
      <c r="E42" s="39">
        <f>tblTakenlijst[[#This Row],[Aantal uur]]*45</f>
        <v>0</v>
      </c>
      <c r="F42" s="40"/>
      <c r="G42" s="40">
        <f>'Takenlijst project 1'!$F42</f>
        <v>0</v>
      </c>
      <c r="H42" s="33"/>
    </row>
    <row r="43" spans="2:8" ht="18.75" customHeight="1" x14ac:dyDescent="0.2">
      <c r="B43" s="41"/>
      <c r="C43" s="42"/>
      <c r="D43" s="53"/>
      <c r="E43" s="39">
        <f>tblTakenlijst[[#This Row],[Aantal uur]]*45</f>
        <v>0</v>
      </c>
      <c r="F43" s="43"/>
      <c r="G43" s="43">
        <f>'Takenlijst project 1'!$F43</f>
        <v>0</v>
      </c>
      <c r="H43" s="34"/>
    </row>
    <row r="44" spans="2:8" ht="18.75" customHeight="1" x14ac:dyDescent="0.2">
      <c r="B44" s="37"/>
      <c r="C44" s="38"/>
      <c r="D44" s="52"/>
      <c r="E44" s="39">
        <f>tblTakenlijst[[#This Row],[Aantal uur]]*45</f>
        <v>0</v>
      </c>
      <c r="F44" s="40"/>
      <c r="G44" s="40">
        <f>'Takenlijst project 1'!$F44</f>
        <v>0</v>
      </c>
      <c r="H44" s="33"/>
    </row>
    <row r="45" spans="2:8" ht="18.75" customHeight="1" x14ac:dyDescent="0.2">
      <c r="B45" s="41"/>
      <c r="C45" s="42"/>
      <c r="D45" s="53"/>
      <c r="E45" s="39">
        <f>tblTakenlijst[[#This Row],[Aantal uur]]*45</f>
        <v>0</v>
      </c>
      <c r="F45" s="43"/>
      <c r="G45" s="43">
        <f>'Takenlijst project 1'!$F45</f>
        <v>0</v>
      </c>
      <c r="H45" s="34"/>
    </row>
    <row r="46" spans="2:8" ht="18.75" customHeight="1" x14ac:dyDescent="0.2">
      <c r="B46" s="37"/>
      <c r="C46" s="38"/>
      <c r="D46" s="52"/>
      <c r="E46" s="39">
        <f>tblTakenlijst[[#This Row],[Aantal uur]]*45</f>
        <v>0</v>
      </c>
      <c r="F46" s="40"/>
      <c r="G46" s="40">
        <f>'Takenlijst project 1'!$F46</f>
        <v>0</v>
      </c>
      <c r="H46" s="33"/>
    </row>
    <row r="47" spans="2:8" ht="18.75" customHeight="1" x14ac:dyDescent="0.2">
      <c r="B47" s="41"/>
      <c r="C47" s="42"/>
      <c r="D47" s="53"/>
      <c r="E47" s="39">
        <f>tblTakenlijst[[#This Row],[Aantal uur]]*45</f>
        <v>0</v>
      </c>
      <c r="F47" s="43"/>
      <c r="G47" s="43">
        <f>'Takenlijst project 1'!$F47</f>
        <v>0</v>
      </c>
      <c r="H47" s="34"/>
    </row>
    <row r="48" spans="2:8" ht="18.75" customHeight="1" x14ac:dyDescent="0.2">
      <c r="B48" s="37"/>
      <c r="C48" s="38"/>
      <c r="D48" s="52"/>
      <c r="E48" s="39">
        <f>tblTakenlijst[[#This Row],[Aantal uur]]*45</f>
        <v>0</v>
      </c>
      <c r="F48" s="40"/>
      <c r="G48" s="40">
        <f>'Takenlijst project 1'!$F48</f>
        <v>0</v>
      </c>
      <c r="H48" s="33"/>
    </row>
    <row r="49" spans="2:8" ht="18.75" customHeight="1" x14ac:dyDescent="0.2">
      <c r="B49" s="41"/>
      <c r="C49" s="42"/>
      <c r="D49" s="53"/>
      <c r="E49" s="39">
        <f>tblTakenlijst[[#This Row],[Aantal uur]]*45</f>
        <v>0</v>
      </c>
      <c r="F49" s="43"/>
      <c r="G49" s="43">
        <f>'Takenlijst project 1'!$F49</f>
        <v>0</v>
      </c>
      <c r="H49" s="34"/>
    </row>
    <row r="50" spans="2:8" ht="18.75" customHeight="1" x14ac:dyDescent="0.2">
      <c r="B50" s="47"/>
      <c r="C50" s="48"/>
      <c r="D50" s="54"/>
      <c r="E50" s="39">
        <f>tblTakenlijst[[#This Row],[Aantal uur]]*45</f>
        <v>0</v>
      </c>
      <c r="F50" s="49"/>
      <c r="G50" s="49">
        <f>'Takenlijst project 1'!$F50</f>
        <v>0</v>
      </c>
      <c r="H50" s="50"/>
    </row>
    <row r="51" spans="2:8" ht="18.75" customHeight="1" x14ac:dyDescent="0.2">
      <c r="B51" s="41"/>
      <c r="C51" s="42"/>
      <c r="D51" s="53"/>
      <c r="E51" s="39">
        <f>tblTakenlijst[[#This Row],[Aantal uur]]*45</f>
        <v>0</v>
      </c>
      <c r="F51" s="43"/>
      <c r="G51" s="43">
        <f>'Takenlijst project 1'!$F51</f>
        <v>0</v>
      </c>
      <c r="H51" s="34"/>
    </row>
    <row r="52" spans="2:8" ht="18.75" customHeight="1" x14ac:dyDescent="0.2">
      <c r="B52" s="37"/>
      <c r="C52" s="38"/>
      <c r="D52" s="52"/>
      <c r="E52" s="39">
        <f>tblTakenlijst[[#This Row],[Aantal uur]]*45</f>
        <v>0</v>
      </c>
      <c r="F52" s="40"/>
      <c r="G52" s="40">
        <f>'Takenlijst project 1'!$F52</f>
        <v>0</v>
      </c>
      <c r="H52" s="33"/>
    </row>
    <row r="53" spans="2:8" ht="18.75" customHeight="1" x14ac:dyDescent="0.2">
      <c r="B53" s="41"/>
      <c r="C53" s="42"/>
      <c r="D53" s="53"/>
      <c r="E53" s="39">
        <f>tblTakenlijst[[#This Row],[Aantal uur]]*45</f>
        <v>0</v>
      </c>
      <c r="F53" s="43"/>
      <c r="G53" s="43">
        <f>'Takenlijst project 1'!$F53</f>
        <v>0</v>
      </c>
      <c r="H53" s="34"/>
    </row>
    <row r="54" spans="2:8" ht="18.75" customHeight="1" x14ac:dyDescent="0.2">
      <c r="B54" s="37"/>
      <c r="C54" s="38"/>
      <c r="D54" s="52"/>
      <c r="E54" s="39">
        <f>tblTakenlijst[[#This Row],[Aantal uur]]*45</f>
        <v>0</v>
      </c>
      <c r="F54" s="40"/>
      <c r="G54" s="40">
        <f>'Takenlijst project 1'!$F54</f>
        <v>0</v>
      </c>
      <c r="H54" s="33"/>
    </row>
    <row r="55" spans="2:8" ht="18.75" customHeight="1" x14ac:dyDescent="0.2">
      <c r="B55" s="41"/>
      <c r="C55" s="42"/>
      <c r="D55" s="53"/>
      <c r="E55" s="39">
        <f>tblTakenlijst[[#This Row],[Aantal uur]]*45</f>
        <v>0</v>
      </c>
      <c r="F55" s="43"/>
      <c r="G55" s="43">
        <f>'Takenlijst project 1'!$F55</f>
        <v>0</v>
      </c>
      <c r="H55" s="34"/>
    </row>
    <row r="56" spans="2:8" ht="18.75" customHeight="1" x14ac:dyDescent="0.2">
      <c r="B56" s="37"/>
      <c r="C56" s="38"/>
      <c r="D56" s="52"/>
      <c r="E56" s="39">
        <f>tblTakenlijst[[#This Row],[Aantal uur]]*45</f>
        <v>0</v>
      </c>
      <c r="F56" s="40"/>
      <c r="G56" s="40">
        <f>'Takenlijst project 1'!$F56</f>
        <v>0</v>
      </c>
      <c r="H56" s="33"/>
    </row>
    <row r="57" spans="2:8" ht="18.75" customHeight="1" x14ac:dyDescent="0.2">
      <c r="B57" s="41"/>
      <c r="C57" s="42"/>
      <c r="D57" s="53"/>
      <c r="E57" s="39">
        <f>tblTakenlijst[[#This Row],[Aantal uur]]*45</f>
        <v>0</v>
      </c>
      <c r="F57" s="43"/>
      <c r="G57" s="43">
        <f>'Takenlijst project 1'!$F57</f>
        <v>0</v>
      </c>
      <c r="H57" s="34"/>
    </row>
    <row r="58" spans="2:8" ht="18.75" customHeight="1" x14ac:dyDescent="0.2">
      <c r="B58" s="47"/>
      <c r="C58" s="48"/>
      <c r="D58" s="54"/>
      <c r="E58" s="39">
        <f>tblTakenlijst[[#This Row],[Aantal uur]]*45</f>
        <v>0</v>
      </c>
      <c r="F58" s="49"/>
      <c r="G58" s="49">
        <f>'Takenlijst project 1'!$F58</f>
        <v>0</v>
      </c>
      <c r="H58" s="50"/>
    </row>
    <row r="59" spans="2:8" ht="18.75" customHeight="1" x14ac:dyDescent="0.2">
      <c r="B59" s="41"/>
      <c r="C59" s="42"/>
      <c r="D59" s="53"/>
      <c r="E59" s="39">
        <f>tblTakenlijst[[#This Row],[Aantal uur]]*45</f>
        <v>0</v>
      </c>
      <c r="F59" s="43"/>
      <c r="G59" s="43">
        <f>'Takenlijst project 1'!$F59</f>
        <v>0</v>
      </c>
      <c r="H59" s="34"/>
    </row>
  </sheetData>
  <mergeCells count="1">
    <mergeCell ref="B8:C8"/>
  </mergeCells>
  <conditionalFormatting sqref="B10:H59">
    <cfRule type="expression" dxfId="12" priority="50">
      <formula>($C10&gt;=valHStart)*($C10&lt;=valHEinde)</formula>
    </cfRule>
  </conditionalFormatting>
  <conditionalFormatting sqref="G10:G50">
    <cfRule type="dataBar" priority="55">
      <dataBar showValue="0">
        <cfvo type="min"/>
        <cfvo type="max"/>
        <color theme="0"/>
      </dataBar>
      <extLst>
        <ext xmlns:x14="http://schemas.microsoft.com/office/spreadsheetml/2009/9/main" uri="{B025F937-C7B1-47D3-B67F-A62EFF666E3E}">
          <x14:id>{D8A421BA-DDE3-4967-B9A3-45ACAB6CB0F5}</x14:id>
        </ext>
      </extLst>
    </cfRule>
  </conditionalFormatting>
  <conditionalFormatting sqref="B22:H26">
    <cfRule type="expression" dxfId="11" priority="35">
      <formula>($C22&gt;=valHStart)*($C22&lt;=valHEinde)</formula>
    </cfRule>
  </conditionalFormatting>
  <conditionalFormatting sqref="G22:G26">
    <cfRule type="dataBar" priority="36">
      <dataBar showValue="0">
        <cfvo type="min"/>
        <cfvo type="max"/>
        <color theme="0"/>
      </dataBar>
      <extLst>
        <ext xmlns:x14="http://schemas.microsoft.com/office/spreadsheetml/2009/9/main" uri="{B025F937-C7B1-47D3-B67F-A62EFF666E3E}">
          <x14:id>{F95EC3BD-EAF5-4898-A343-1B58ACD03239}</x14:id>
        </ext>
      </extLst>
    </cfRule>
  </conditionalFormatting>
  <conditionalFormatting sqref="B27:H31">
    <cfRule type="expression" dxfId="10" priority="32">
      <formula>($C27&gt;=valHStart)*($C27&lt;=valHEinde)</formula>
    </cfRule>
  </conditionalFormatting>
  <conditionalFormatting sqref="G27:G31">
    <cfRule type="dataBar" priority="33">
      <dataBar showValue="0">
        <cfvo type="min"/>
        <cfvo type="max"/>
        <color theme="0"/>
      </dataBar>
      <extLst>
        <ext xmlns:x14="http://schemas.microsoft.com/office/spreadsheetml/2009/9/main" uri="{B025F937-C7B1-47D3-B67F-A62EFF666E3E}">
          <x14:id>{BC3CFC83-CD3D-405C-B97F-8C9D29FA2EBF}</x14:id>
        </ext>
      </extLst>
    </cfRule>
  </conditionalFormatting>
  <conditionalFormatting sqref="B48:D50 F48:H50">
    <cfRule type="expression" dxfId="9" priority="26">
      <formula>($C48&gt;=valHStart)*($C48&lt;=valHEinde)</formula>
    </cfRule>
  </conditionalFormatting>
  <conditionalFormatting sqref="G48:G50">
    <cfRule type="dataBar" priority="27">
      <dataBar showValue="0">
        <cfvo type="min"/>
        <cfvo type="max"/>
        <color theme="0"/>
      </dataBar>
      <extLst>
        <ext xmlns:x14="http://schemas.microsoft.com/office/spreadsheetml/2009/9/main" uri="{B025F937-C7B1-47D3-B67F-A62EFF666E3E}">
          <x14:id>{DC298ED4-108F-4667-B1A4-7AECC50C1791}</x14:id>
        </ext>
      </extLst>
    </cfRule>
  </conditionalFormatting>
  <conditionalFormatting sqref="G32:G47">
    <cfRule type="dataBar" priority="62">
      <dataBar showValue="0">
        <cfvo type="min"/>
        <cfvo type="max"/>
        <color theme="0"/>
      </dataBar>
      <extLst>
        <ext xmlns:x14="http://schemas.microsoft.com/office/spreadsheetml/2009/9/main" uri="{B025F937-C7B1-47D3-B67F-A62EFF666E3E}">
          <x14:id>{7C7871C1-CDBA-4BFD-A90E-254E15B8E824}</x14:id>
        </ext>
      </extLst>
    </cfRule>
  </conditionalFormatting>
  <conditionalFormatting sqref="E32:E33">
    <cfRule type="expression" dxfId="8" priority="25">
      <formula>($C32&gt;=valHStart)*($C32&lt;=valHEinde)</formula>
    </cfRule>
  </conditionalFormatting>
  <conditionalFormatting sqref="E34:E38">
    <cfRule type="expression" dxfId="7" priority="24">
      <formula>($C34&gt;=valHStart)*($C34&lt;=valHEinde)</formula>
    </cfRule>
  </conditionalFormatting>
  <conditionalFormatting sqref="E39:E40">
    <cfRule type="expression" dxfId="6" priority="23">
      <formula>($C39&gt;=valHStart)*($C39&lt;=valHEinde)</formula>
    </cfRule>
  </conditionalFormatting>
  <conditionalFormatting sqref="E41:E45">
    <cfRule type="expression" dxfId="5" priority="22">
      <formula>($C41&gt;=valHStart)*($C41&lt;=valHEinde)</formula>
    </cfRule>
  </conditionalFormatting>
  <conditionalFormatting sqref="E46:E50">
    <cfRule type="expression" dxfId="4" priority="21">
      <formula>($C46&gt;=valHStart)*($C46&lt;=valHEinde)</formula>
    </cfRule>
  </conditionalFormatting>
  <conditionalFormatting sqref="E46:E47">
    <cfRule type="expression" dxfId="3" priority="20">
      <formula>($C46&gt;=valHStart)*($C46&lt;=valHEinde)</formula>
    </cfRule>
  </conditionalFormatting>
  <conditionalFormatting sqref="E48:E50">
    <cfRule type="expression" dxfId="2" priority="19">
      <formula>($C48&gt;=valHStart)*($C48&lt;=valHEinde)</formula>
    </cfRule>
  </conditionalFormatting>
  <conditionalFormatting sqref="B42:H46">
    <cfRule type="expression" dxfId="1" priority="13">
      <formula>($C42&gt;=valHStart)*($C42&lt;=valHEinde)</formula>
    </cfRule>
  </conditionalFormatting>
  <conditionalFormatting sqref="G42:G46">
    <cfRule type="dataBar" priority="14">
      <dataBar showValue="0">
        <cfvo type="min"/>
        <cfvo type="max"/>
        <color theme="0"/>
      </dataBar>
      <extLst>
        <ext xmlns:x14="http://schemas.microsoft.com/office/spreadsheetml/2009/9/main" uri="{B025F937-C7B1-47D3-B67F-A62EFF666E3E}">
          <x14:id>{DD63278B-7334-4F72-BC52-BC1FCC00AE30}</x14:id>
        </ext>
      </extLst>
    </cfRule>
  </conditionalFormatting>
  <conditionalFormatting sqref="B47:H50">
    <cfRule type="expression" dxfId="0" priority="10">
      <formula>($C47&gt;=valHStart)*($C47&lt;=valHEinde)</formula>
    </cfRule>
  </conditionalFormatting>
  <conditionalFormatting sqref="G47:G50">
    <cfRule type="dataBar" priority="11">
      <dataBar showValue="0">
        <cfvo type="min"/>
        <cfvo type="max"/>
        <color theme="0"/>
      </dataBar>
      <extLst>
        <ext xmlns:x14="http://schemas.microsoft.com/office/spreadsheetml/2009/9/main" uri="{B025F937-C7B1-47D3-B67F-A62EFF666E3E}">
          <x14:id>{25666295-71A6-4DF7-9680-92C0D95FCE7B}</x14:id>
        </ext>
      </extLst>
    </cfRule>
  </conditionalFormatting>
  <conditionalFormatting sqref="G51:G59">
    <cfRule type="dataBar" priority="66">
      <dataBar showValue="0">
        <cfvo type="min"/>
        <cfvo type="max"/>
        <color theme="0"/>
      </dataBar>
      <extLst>
        <ext xmlns:x14="http://schemas.microsoft.com/office/spreadsheetml/2009/9/main" uri="{B025F937-C7B1-47D3-B67F-A62EFF666E3E}">
          <x14:id>{7062A931-C133-47C9-8827-DD387EA25081}</x14:id>
        </ext>
      </extLst>
    </cfRule>
  </conditionalFormatting>
  <dataValidations count="2">
    <dataValidation type="list" allowBlank="1" showInputMessage="1" sqref="H6">
      <formula1>lstTakenMarkeringen</formula1>
    </dataValidation>
    <dataValidation type="list" allowBlank="1" sqref="F10:F59">
      <formula1>"0%,10%,20%,25%,30%,35%,40%,45%,50%,55%,60%,65%,70%,75%,80%,85%,90%,95%,100%"</formula1>
    </dataValidation>
  </dataValidations>
  <pageMargins left="0.7" right="0.7" top="0.75" bottom="0.75" header="0.3" footer="0.3"/>
  <pageSetup scale="80" fitToHeight="0"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8A421BA-DDE3-4967-B9A3-45ACAB6CB0F5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G10:G50</xm:sqref>
        </x14:conditionalFormatting>
        <x14:conditionalFormatting xmlns:xm="http://schemas.microsoft.com/office/excel/2006/main">
          <x14:cfRule type="iconSet" priority="56" id="{2645DCD5-0397-4C10-8F80-F163C39C9F6D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F10:F50</xm:sqref>
        </x14:conditionalFormatting>
        <x14:conditionalFormatting xmlns:xm="http://schemas.microsoft.com/office/excel/2006/main">
          <x14:cfRule type="dataBar" id="{F95EC3BD-EAF5-4898-A343-1B58ACD03239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G22:G26</xm:sqref>
        </x14:conditionalFormatting>
        <x14:conditionalFormatting xmlns:xm="http://schemas.microsoft.com/office/excel/2006/main">
          <x14:cfRule type="iconSet" priority="37" id="{290FBEC8-DA4D-4441-BEF4-05D9CC681390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F22:F26</xm:sqref>
        </x14:conditionalFormatting>
        <x14:conditionalFormatting xmlns:xm="http://schemas.microsoft.com/office/excel/2006/main">
          <x14:cfRule type="dataBar" id="{BC3CFC83-CD3D-405C-B97F-8C9D29FA2EBF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G27:G31</xm:sqref>
        </x14:conditionalFormatting>
        <x14:conditionalFormatting xmlns:xm="http://schemas.microsoft.com/office/excel/2006/main">
          <x14:cfRule type="iconSet" priority="34" id="{163B00F8-3111-4BEE-B747-F6072FEE1CB5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F27:F31</xm:sqref>
        </x14:conditionalFormatting>
        <x14:conditionalFormatting xmlns:xm="http://schemas.microsoft.com/office/excel/2006/main">
          <x14:cfRule type="dataBar" id="{DC298ED4-108F-4667-B1A4-7AECC50C1791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G48:G50</xm:sqref>
        </x14:conditionalFormatting>
        <x14:conditionalFormatting xmlns:xm="http://schemas.microsoft.com/office/excel/2006/main">
          <x14:cfRule type="iconSet" priority="28" id="{474AB2D6-9B5A-429F-81E9-476949359A0D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F48:F50</xm:sqref>
        </x14:conditionalFormatting>
        <x14:conditionalFormatting xmlns:xm="http://schemas.microsoft.com/office/excel/2006/main">
          <x14:cfRule type="dataBar" id="{7C7871C1-CDBA-4BFD-A90E-254E15B8E824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G32:G47</xm:sqref>
        </x14:conditionalFormatting>
        <x14:conditionalFormatting xmlns:xm="http://schemas.microsoft.com/office/excel/2006/main">
          <x14:cfRule type="iconSet" priority="64" id="{4719CC53-2732-4310-BB68-B68F3C0E9405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F32:F47</xm:sqref>
        </x14:conditionalFormatting>
        <x14:conditionalFormatting xmlns:xm="http://schemas.microsoft.com/office/excel/2006/main">
          <x14:cfRule type="dataBar" id="{DD63278B-7334-4F72-BC52-BC1FCC00AE30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G42:G46</xm:sqref>
        </x14:conditionalFormatting>
        <x14:conditionalFormatting xmlns:xm="http://schemas.microsoft.com/office/excel/2006/main">
          <x14:cfRule type="iconSet" priority="15" id="{F6DA86BD-1F73-459D-AEDE-911A0298E73D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F42:F46</xm:sqref>
        </x14:conditionalFormatting>
        <x14:conditionalFormatting xmlns:xm="http://schemas.microsoft.com/office/excel/2006/main">
          <x14:cfRule type="dataBar" id="{25666295-71A6-4DF7-9680-92C0D95FCE7B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G47:G50</xm:sqref>
        </x14:conditionalFormatting>
        <x14:conditionalFormatting xmlns:xm="http://schemas.microsoft.com/office/excel/2006/main">
          <x14:cfRule type="iconSet" priority="12" id="{FFF0640D-BFDD-4CA6-BEBC-46B106E0FB9E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F47:F50</xm:sqref>
        </x14:conditionalFormatting>
        <x14:conditionalFormatting xmlns:xm="http://schemas.microsoft.com/office/excel/2006/main">
          <x14:cfRule type="dataBar" id="{7062A931-C133-47C9-8827-DD387EA25081}">
            <x14:dataBar minLength="0" maxLength="100" gradient="0">
              <x14:cfvo type="min"/>
              <x14:cfvo type="max"/>
              <x14:negativeFillColor rgb="FFFF0000"/>
              <x14:axisColor rgb="FF000000"/>
            </x14:dataBar>
          </x14:cfRule>
          <xm:sqref>G51:G59</xm:sqref>
        </x14:conditionalFormatting>
        <x14:conditionalFormatting xmlns:xm="http://schemas.microsoft.com/office/excel/2006/main">
          <x14:cfRule type="iconSet" priority="67" id="{9F13FF10-6D06-4595-BFBD-916E6B0F2CCB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F51:F59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autoPageBreaks="0" fitToPage="1"/>
  </sheetPr>
  <dimension ref="B2:F20"/>
  <sheetViews>
    <sheetView showGridLines="0" workbookViewId="0">
      <selection activeCell="C7" sqref="C7"/>
    </sheetView>
  </sheetViews>
  <sheetFormatPr defaultRowHeight="18.75" customHeight="1" x14ac:dyDescent="0.2"/>
  <cols>
    <col min="1" max="1" width="4" style="4" customWidth="1"/>
    <col min="2" max="2" width="21" style="4" customWidth="1"/>
    <col min="3" max="3" width="40" style="4" customWidth="1"/>
    <col min="4" max="4" width="32.28515625" style="4" customWidth="1"/>
    <col min="5" max="5" width="36.28515625" style="4" customWidth="1"/>
    <col min="6" max="16384" width="9.140625" style="4"/>
  </cols>
  <sheetData>
    <row r="2" spans="2:6" s="1" customFormat="1" ht="4.5" customHeight="1" x14ac:dyDescent="0.2">
      <c r="B2" s="3"/>
      <c r="C2" s="3"/>
      <c r="D2" s="3"/>
      <c r="E2" s="3"/>
      <c r="F2" s="1" t="s">
        <v>21</v>
      </c>
    </row>
    <row r="3" spans="2:6" ht="30" customHeight="1" x14ac:dyDescent="0.35">
      <c r="B3" s="8" t="s">
        <v>24</v>
      </c>
      <c r="C3" s="7"/>
      <c r="D3" s="7"/>
      <c r="E3" s="7"/>
    </row>
    <row r="4" spans="2:6" ht="37.5" customHeight="1" x14ac:dyDescent="0.2">
      <c r="B4" s="46" t="s">
        <v>8</v>
      </c>
      <c r="C4" s="46"/>
      <c r="D4" s="46"/>
      <c r="E4" s="46"/>
    </row>
    <row r="5" spans="2:6" s="9" customFormat="1" ht="18.75" customHeight="1" x14ac:dyDescent="0.2">
      <c r="B5" s="13" t="s">
        <v>20</v>
      </c>
      <c r="C5" s="14"/>
      <c r="D5" s="14"/>
      <c r="E5" s="15" t="str">
        <f>B5</f>
        <v>Geen markering</v>
      </c>
    </row>
    <row r="6" spans="2:6" s="9" customFormat="1" ht="18.75" customHeight="1" x14ac:dyDescent="0.2">
      <c r="B6" s="25" t="s">
        <v>17</v>
      </c>
      <c r="C6" s="26" t="s">
        <v>18</v>
      </c>
      <c r="D6" s="27" t="s">
        <v>19</v>
      </c>
      <c r="E6" s="28" t="s">
        <v>16</v>
      </c>
    </row>
    <row r="7" spans="2:6" s="9" customFormat="1" ht="18.75" customHeight="1" x14ac:dyDescent="0.2">
      <c r="B7" s="13" t="s">
        <v>34</v>
      </c>
      <c r="C7" s="14">
        <f ca="1">TODAY()-WEEKDAY(TODAY(),2)+1</f>
        <v>42611</v>
      </c>
      <c r="D7" s="14">
        <f ca="1">C7+6</f>
        <v>42617</v>
      </c>
      <c r="E7" s="15" t="str">
        <f ca="1">B7&amp;" ["&amp;TEXT(C7,"d mmm")&amp;" - "&amp;TEXT(D7,"d mmm")&amp;"]"</f>
        <v>Komende 2 weken [29 aug - 4 sep]</v>
      </c>
    </row>
    <row r="8" spans="2:6" s="9" customFormat="1" ht="18.75" customHeight="1" x14ac:dyDescent="0.2">
      <c r="B8" s="16" t="s">
        <v>9</v>
      </c>
      <c r="C8" s="18">
        <f ca="1">EOMONTH(TODAY(),-1)+1</f>
        <v>42614</v>
      </c>
      <c r="D8" s="18">
        <f ca="1">EDATE(C8,1)-1</f>
        <v>42643</v>
      </c>
      <c r="E8" s="17" t="str">
        <f ca="1">B8&amp;" ["&amp;TEXT(C8,"d")&amp;" - "&amp;TEXT(D8,"d, mmm")&amp;"]"</f>
        <v xml:space="preserve">     Deze maand [1 - 30, sep]</v>
      </c>
    </row>
    <row r="9" spans="2:6" s="9" customFormat="1" ht="18.75" customHeight="1" x14ac:dyDescent="0.2">
      <c r="B9" s="13" t="s">
        <v>10</v>
      </c>
      <c r="C9" s="14">
        <f ca="1">DATE(YEAR(TODAY()),INT(MONTH(TODAY())/3)+1,1)</f>
        <v>42461</v>
      </c>
      <c r="D9" s="14">
        <f ca="1">EDATE(C9,4)-1</f>
        <v>42582</v>
      </c>
      <c r="E9" s="15" t="str">
        <f ca="1">B9&amp;" ["&amp;TEXT(C9,"d mmm")&amp;" - "&amp;TEXT(D9,"d mmm")&amp;"]"</f>
        <v xml:space="preserve">     Dit kwartaal [1 apr - 31 jul]</v>
      </c>
    </row>
    <row r="10" spans="2:6" s="9" customFormat="1" ht="18.75" customHeight="1" x14ac:dyDescent="0.2">
      <c r="B10" s="16" t="s">
        <v>11</v>
      </c>
      <c r="C10" s="18">
        <f ca="1">DATE(YEAR(TODAY()),1,1)</f>
        <v>42370</v>
      </c>
      <c r="D10" s="18">
        <f ca="1">EDATE(C10,12)-1</f>
        <v>42735</v>
      </c>
      <c r="E10" s="17" t="str">
        <f ca="1">B10&amp;" ["&amp;TEXT(C10,"jjjj")&amp;"]"</f>
        <v xml:space="preserve">     Dit jaar [2016]</v>
      </c>
    </row>
    <row r="11" spans="2:6" s="9" customFormat="1" ht="18.75" customHeight="1" x14ac:dyDescent="0.2">
      <c r="B11" s="29" t="s">
        <v>17</v>
      </c>
      <c r="C11" s="14"/>
      <c r="D11" s="14"/>
      <c r="E11" s="30" t="str">
        <f>B11</f>
        <v>Interval:</v>
      </c>
    </row>
    <row r="12" spans="2:6" s="9" customFormat="1" ht="18.75" customHeight="1" x14ac:dyDescent="0.2">
      <c r="B12" s="16" t="s">
        <v>12</v>
      </c>
      <c r="C12" s="18">
        <f ca="1">C7-7</f>
        <v>42604</v>
      </c>
      <c r="D12" s="18">
        <f ca="1">C12+6</f>
        <v>42610</v>
      </c>
      <c r="E12" s="17" t="str">
        <f ca="1">B12&amp;" ["&amp;TEXT(C12,"d mmm")&amp;" - "&amp;TEXT(D12,"d mmm")&amp;"]"</f>
        <v xml:space="preserve">     Vorige week [22 aug - 28 aug]</v>
      </c>
    </row>
    <row r="13" spans="2:6" s="9" customFormat="1" ht="18.75" customHeight="1" x14ac:dyDescent="0.2">
      <c r="B13" s="13" t="s">
        <v>13</v>
      </c>
      <c r="C13" s="14">
        <f ca="1">EDATE(C8,-1)</f>
        <v>42583</v>
      </c>
      <c r="D13" s="14">
        <f ca="1">EDATE(C13,1)-1</f>
        <v>42613</v>
      </c>
      <c r="E13" s="15" t="str">
        <f ca="1">B13&amp;" ["&amp;TEXT(C13,"d")&amp;" - "&amp;TEXT(D13,"d, mmm")&amp;"]"</f>
        <v xml:space="preserve">     Vorige maand [1 - 31, aug]</v>
      </c>
    </row>
    <row r="14" spans="2:6" s="9" customFormat="1" ht="18.75" customHeight="1" x14ac:dyDescent="0.2">
      <c r="B14" s="16" t="s">
        <v>14</v>
      </c>
      <c r="C14" s="18">
        <f ca="1">EDATE(C9,-3)</f>
        <v>42370</v>
      </c>
      <c r="D14" s="18">
        <f ca="1">EDATE(C14,3)-1</f>
        <v>42460</v>
      </c>
      <c r="E14" s="17" t="str">
        <f ca="1">B14&amp;" ["&amp;TEXT(C14,"d mmm")&amp;" - "&amp;TEXT(D14,"d mmm")&amp;"]"</f>
        <v xml:space="preserve">     Vorig kwartaal [1 jan - 31 mrt]</v>
      </c>
    </row>
    <row r="15" spans="2:6" s="9" customFormat="1" ht="18.75" customHeight="1" x14ac:dyDescent="0.2">
      <c r="B15" s="13" t="s">
        <v>15</v>
      </c>
      <c r="C15" s="14">
        <f ca="1">EDATE(C10,-12)</f>
        <v>42005</v>
      </c>
      <c r="D15" s="14">
        <f ca="1">EDATE(C15,12)-1</f>
        <v>42369</v>
      </c>
      <c r="E15" s="15" t="str">
        <f>B15</f>
        <v xml:space="preserve">     Vorig jaar</v>
      </c>
    </row>
    <row r="16" spans="2:6" ht="18.75" customHeight="1" x14ac:dyDescent="0.2">
      <c r="B16" s="16"/>
      <c r="C16" s="18"/>
      <c r="D16" s="18"/>
      <c r="E16" s="17"/>
    </row>
    <row r="17" spans="2:5" ht="18.75" customHeight="1" x14ac:dyDescent="0.2">
      <c r="B17" s="31" t="s">
        <v>23</v>
      </c>
      <c r="C17" s="20" t="str">
        <f ca="1">IFERROR(MATCH(ActiviteitenMarkeren,lstTakenMarkeringen,0),"")</f>
        <v/>
      </c>
      <c r="D17" s="20" t="str">
        <f>ActiviteitenMarkeren</f>
        <v xml:space="preserve">     Deze week [29 aug - 4 sep]</v>
      </c>
      <c r="E17" s="20" t="b">
        <f ca="1">ISNUMBER(INDEX($C$6:$C$15,C17))</f>
        <v>0</v>
      </c>
    </row>
    <row r="18" spans="2:5" ht="18.75" customHeight="1" x14ac:dyDescent="0.2">
      <c r="B18" s="16" t="s">
        <v>3</v>
      </c>
      <c r="C18" s="18" t="str">
        <f ca="1">IFERROR(IF(C17=1,"",IF(E17,INDEX($C$6:$C$15,$C$17),"")),"")</f>
        <v/>
      </c>
      <c r="D18" s="17"/>
      <c r="E18" s="17"/>
    </row>
    <row r="19" spans="2:5" ht="18.75" customHeight="1" x14ac:dyDescent="0.2">
      <c r="B19" s="19" t="s">
        <v>4</v>
      </c>
      <c r="C19" s="21" t="str">
        <f ca="1">IFERROR(IF(C17=1,"",IF(E17,INDEX($D$6:$D$15,$C$17),"")),"")</f>
        <v/>
      </c>
      <c r="D19" s="20"/>
      <c r="E19" s="20"/>
    </row>
    <row r="20" spans="2:5" ht="18.75" customHeight="1" x14ac:dyDescent="0.2">
      <c r="B20" s="10"/>
      <c r="C20" s="10"/>
      <c r="D20" s="10"/>
      <c r="E20" s="10"/>
    </row>
  </sheetData>
  <mergeCells count="1">
    <mergeCell ref="B4:E4"/>
  </mergeCells>
  <pageMargins left="0.7" right="0.7" top="0.75" bottom="0.75" header="0.3" footer="0.3"/>
  <pageSetup paperSize="9" fitToHeight="0" orientation="portrait" r:id="rId1"/>
  <ignoredErrors>
    <ignoredError sqref="E8 E1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8F9C745-E09A-4668-8378-93EF795323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4</vt:i4>
      </vt:variant>
    </vt:vector>
  </HeadingPairs>
  <TitlesOfParts>
    <vt:vector size="6" baseType="lpstr">
      <vt:lpstr>Takenlijst project 1</vt:lpstr>
      <vt:lpstr>Instellingen &amp; berekeningen</vt:lpstr>
      <vt:lpstr>ActiviteitenMarkeren</vt:lpstr>
      <vt:lpstr>lstTakenMarkeringen</vt:lpstr>
      <vt:lpstr>valHEinde</vt:lpstr>
      <vt:lpstr>valHStart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Pipping</dc:creator>
  <cp:keywords/>
  <cp:lastModifiedBy>Michel Pipping</cp:lastModifiedBy>
  <dcterms:created xsi:type="dcterms:W3CDTF">2016-09-01T08:24:38Z</dcterms:created>
  <dcterms:modified xsi:type="dcterms:W3CDTF">2016-09-01T08:24:38Z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TC029300429991</vt:lpwstr>
  </property>
</Properties>
</file>