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cloudbelgium-my.sharepoint.com/personal/melis_baloglu_minfin_fed_be/Documents/Melis/UHasselt/Vakdidaktiek Economie basis/PE4 Informatica/"/>
    </mc:Choice>
  </mc:AlternateContent>
  <xr:revisionPtr revIDLastSave="529" documentId="8_{4DEECF77-B505-4A0D-9917-7CA3E2F11C06}" xr6:coauthVersionLast="47" xr6:coauthVersionMax="47" xr10:uidLastSave="{3F270061-A3EC-4A1D-9D30-4FEC9D198727}"/>
  <bookViews>
    <workbookView xWindow="-120" yWindow="-120" windowWidth="29040" windowHeight="15840" activeTab="4" xr2:uid="{00000000-000D-0000-FFFF-FFFF00000000}"/>
  </bookViews>
  <sheets>
    <sheet name="Offerte_GarageFransen" sheetId="15" r:id="rId1"/>
    <sheet name="Blanco_Bestelbon" sheetId="10" r:id="rId2"/>
    <sheet name="Blanco_Orderbevestiging" sheetId="13" r:id="rId3"/>
    <sheet name="Blanco_Leveringsbon" sheetId="14" r:id="rId4"/>
    <sheet name="Blanco_Factuur" sheetId="1" r:id="rId5"/>
    <sheet name="Klanten" sheetId="8" r:id="rId6"/>
    <sheet name="Artikelen" sheetId="9" r:id="rId7"/>
  </sheets>
  <definedNames>
    <definedName name="_xlnm.Print_Area" localSheetId="6">Artikelen!$C$1:$O$20</definedName>
    <definedName name="_xlnm.Print_Area" localSheetId="5">Klanten!$A$1:$L$18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5" l="1"/>
  <c r="J33" i="15"/>
  <c r="K33" i="15"/>
  <c r="J28" i="15"/>
  <c r="H28" i="15"/>
  <c r="H27" i="15"/>
  <c r="K27" i="15" s="1"/>
  <c r="H25" i="15"/>
  <c r="K25" i="15" s="1"/>
  <c r="H26" i="15"/>
  <c r="K26" i="15" s="1"/>
  <c r="H24" i="15"/>
  <c r="K24" i="15" s="1"/>
  <c r="I31" i="15"/>
  <c r="K31" i="15" s="1"/>
  <c r="K30" i="15"/>
  <c r="J30" i="15"/>
  <c r="K29" i="15"/>
  <c r="J29" i="15"/>
  <c r="K28" i="15"/>
  <c r="J31" i="15" l="1"/>
  <c r="I27" i="10" l="1"/>
  <c r="K27" i="10" s="1"/>
  <c r="K26" i="10"/>
  <c r="J26" i="10"/>
  <c r="K25" i="10"/>
  <c r="J25" i="10"/>
  <c r="K24" i="10"/>
  <c r="J24" i="10"/>
  <c r="N286" i="9"/>
  <c r="N280" i="9"/>
  <c r="M280" i="9"/>
  <c r="K280" i="9"/>
  <c r="F280" i="9"/>
  <c r="N279" i="9"/>
  <c r="M279" i="9"/>
  <c r="K279" i="9"/>
  <c r="F279" i="9"/>
  <c r="N278" i="9"/>
  <c r="M278" i="9"/>
  <c r="K278" i="9"/>
  <c r="F278" i="9"/>
  <c r="N277" i="9"/>
  <c r="M277" i="9"/>
  <c r="K277" i="9"/>
  <c r="F277" i="9"/>
  <c r="N276" i="9"/>
  <c r="M276" i="9"/>
  <c r="K276" i="9"/>
  <c r="F276" i="9"/>
  <c r="N275" i="9"/>
  <c r="M275" i="9"/>
  <c r="K275" i="9"/>
  <c r="F275" i="9"/>
  <c r="N274" i="9"/>
  <c r="M274" i="9"/>
  <c r="K274" i="9"/>
  <c r="F274" i="9"/>
  <c r="N273" i="9"/>
  <c r="M273" i="9"/>
  <c r="K273" i="9"/>
  <c r="F273" i="9"/>
  <c r="N272" i="9"/>
  <c r="M272" i="9"/>
  <c r="K272" i="9"/>
  <c r="F272" i="9"/>
  <c r="N271" i="9"/>
  <c r="M271" i="9"/>
  <c r="K271" i="9"/>
  <c r="F271" i="9"/>
  <c r="N270" i="9"/>
  <c r="M270" i="9"/>
  <c r="K270" i="9"/>
  <c r="F270" i="9"/>
  <c r="N269" i="9"/>
  <c r="M269" i="9"/>
  <c r="K269" i="9"/>
  <c r="F269" i="9"/>
  <c r="N268" i="9"/>
  <c r="M268" i="9"/>
  <c r="K268" i="9"/>
  <c r="F268" i="9"/>
  <c r="N267" i="9"/>
  <c r="M267" i="9"/>
  <c r="K267" i="9"/>
  <c r="F267" i="9"/>
  <c r="N266" i="9"/>
  <c r="M266" i="9"/>
  <c r="K266" i="9"/>
  <c r="F266" i="9"/>
  <c r="N265" i="9"/>
  <c r="M265" i="9"/>
  <c r="K265" i="9"/>
  <c r="F265" i="9"/>
  <c r="N264" i="9"/>
  <c r="M264" i="9"/>
  <c r="K264" i="9"/>
  <c r="F264" i="9"/>
  <c r="N263" i="9"/>
  <c r="M263" i="9"/>
  <c r="K263" i="9"/>
  <c r="F263" i="9"/>
  <c r="N262" i="9"/>
  <c r="M262" i="9"/>
  <c r="K262" i="9"/>
  <c r="F262" i="9"/>
  <c r="N261" i="9"/>
  <c r="M261" i="9"/>
  <c r="K261" i="9"/>
  <c r="F261" i="9"/>
  <c r="N260" i="9"/>
  <c r="M260" i="9"/>
  <c r="K260" i="9"/>
  <c r="F260" i="9"/>
  <c r="N259" i="9"/>
  <c r="M259" i="9"/>
  <c r="K259" i="9"/>
  <c r="F259" i="9"/>
  <c r="N258" i="9"/>
  <c r="M258" i="9"/>
  <c r="K258" i="9"/>
  <c r="F258" i="9"/>
  <c r="N257" i="9"/>
  <c r="M257" i="9"/>
  <c r="K257" i="9"/>
  <c r="F257" i="9"/>
  <c r="N256" i="9"/>
  <c r="M256" i="9"/>
  <c r="K256" i="9"/>
  <c r="F256" i="9"/>
  <c r="N255" i="9"/>
  <c r="M255" i="9"/>
  <c r="K255" i="9"/>
  <c r="F255" i="9"/>
  <c r="N254" i="9"/>
  <c r="M254" i="9"/>
  <c r="K254" i="9"/>
  <c r="F254" i="9"/>
  <c r="N253" i="9"/>
  <c r="M253" i="9"/>
  <c r="K253" i="9"/>
  <c r="F253" i="9"/>
  <c r="N252" i="9"/>
  <c r="M252" i="9"/>
  <c r="K252" i="9"/>
  <c r="F252" i="9"/>
  <c r="N251" i="9"/>
  <c r="M251" i="9"/>
  <c r="K251" i="9"/>
  <c r="F251" i="9"/>
  <c r="N250" i="9"/>
  <c r="M250" i="9"/>
  <c r="K250" i="9"/>
  <c r="F250" i="9"/>
  <c r="N249" i="9"/>
  <c r="M249" i="9"/>
  <c r="K249" i="9"/>
  <c r="F249" i="9"/>
  <c r="N248" i="9"/>
  <c r="M248" i="9"/>
  <c r="K248" i="9"/>
  <c r="F248" i="9"/>
  <c r="N247" i="9"/>
  <c r="M247" i="9"/>
  <c r="K247" i="9"/>
  <c r="F247" i="9"/>
  <c r="N246" i="9"/>
  <c r="M246" i="9"/>
  <c r="K246" i="9"/>
  <c r="F246" i="9"/>
  <c r="N245" i="9"/>
  <c r="M245" i="9"/>
  <c r="K245" i="9"/>
  <c r="F245" i="9"/>
  <c r="N244" i="9"/>
  <c r="M244" i="9"/>
  <c r="K244" i="9"/>
  <c r="F244" i="9"/>
  <c r="N243" i="9"/>
  <c r="M243" i="9"/>
  <c r="K243" i="9"/>
  <c r="F243" i="9"/>
  <c r="N242" i="9"/>
  <c r="M242" i="9"/>
  <c r="K242" i="9"/>
  <c r="F242" i="9"/>
  <c r="N241" i="9"/>
  <c r="M241" i="9"/>
  <c r="K241" i="9"/>
  <c r="F241" i="9"/>
  <c r="N240" i="9"/>
  <c r="M240" i="9"/>
  <c r="K240" i="9"/>
  <c r="F240" i="9"/>
  <c r="N239" i="9"/>
  <c r="M239" i="9"/>
  <c r="K239" i="9"/>
  <c r="F239" i="9"/>
  <c r="N238" i="9"/>
  <c r="M238" i="9"/>
  <c r="K238" i="9"/>
  <c r="F238" i="9"/>
  <c r="N237" i="9"/>
  <c r="M237" i="9"/>
  <c r="K237" i="9"/>
  <c r="F237" i="9"/>
  <c r="N236" i="9"/>
  <c r="M236" i="9"/>
  <c r="K236" i="9"/>
  <c r="F236" i="9"/>
  <c r="N235" i="9"/>
  <c r="M235" i="9"/>
  <c r="K235" i="9"/>
  <c r="F235" i="9"/>
  <c r="N234" i="9"/>
  <c r="M234" i="9"/>
  <c r="K234" i="9"/>
  <c r="F234" i="9"/>
  <c r="N233" i="9"/>
  <c r="M233" i="9"/>
  <c r="K233" i="9"/>
  <c r="F233" i="9"/>
  <c r="N232" i="9"/>
  <c r="M232" i="9"/>
  <c r="K232" i="9"/>
  <c r="F232" i="9"/>
  <c r="N231" i="9"/>
  <c r="M231" i="9"/>
  <c r="K231" i="9"/>
  <c r="F231" i="9"/>
  <c r="N230" i="9"/>
  <c r="M230" i="9"/>
  <c r="K230" i="9"/>
  <c r="F230" i="9"/>
  <c r="N229" i="9"/>
  <c r="M229" i="9"/>
  <c r="K229" i="9"/>
  <c r="F229" i="9"/>
  <c r="N228" i="9"/>
  <c r="M228" i="9"/>
  <c r="K228" i="9"/>
  <c r="F228" i="9"/>
  <c r="N227" i="9"/>
  <c r="M227" i="9"/>
  <c r="K227" i="9"/>
  <c r="F227" i="9"/>
  <c r="N226" i="9"/>
  <c r="M226" i="9"/>
  <c r="K226" i="9"/>
  <c r="F226" i="9"/>
  <c r="N225" i="9"/>
  <c r="M225" i="9"/>
  <c r="K225" i="9"/>
  <c r="F225" i="9"/>
  <c r="N224" i="9"/>
  <c r="M224" i="9"/>
  <c r="K224" i="9"/>
  <c r="F224" i="9"/>
  <c r="N223" i="9"/>
  <c r="M223" i="9"/>
  <c r="K223" i="9"/>
  <c r="F223" i="9"/>
  <c r="N222" i="9"/>
  <c r="M222" i="9"/>
  <c r="K222" i="9"/>
  <c r="F222" i="9"/>
  <c r="N221" i="9"/>
  <c r="M221" i="9"/>
  <c r="K221" i="9"/>
  <c r="F221" i="9"/>
  <c r="N220" i="9"/>
  <c r="M220" i="9"/>
  <c r="K220" i="9"/>
  <c r="F220" i="9"/>
  <c r="N219" i="9"/>
  <c r="M219" i="9"/>
  <c r="K219" i="9"/>
  <c r="F219" i="9"/>
  <c r="N218" i="9"/>
  <c r="M218" i="9"/>
  <c r="K218" i="9"/>
  <c r="F218" i="9"/>
  <c r="N217" i="9"/>
  <c r="M217" i="9"/>
  <c r="K217" i="9"/>
  <c r="F217" i="9"/>
  <c r="N216" i="9"/>
  <c r="M216" i="9"/>
  <c r="K216" i="9"/>
  <c r="F216" i="9"/>
  <c r="N215" i="9"/>
  <c r="M215" i="9"/>
  <c r="K215" i="9"/>
  <c r="F215" i="9"/>
  <c r="N214" i="9"/>
  <c r="M214" i="9"/>
  <c r="K214" i="9"/>
  <c r="F214" i="9"/>
  <c r="N213" i="9"/>
  <c r="M213" i="9"/>
  <c r="K213" i="9"/>
  <c r="F213" i="9"/>
  <c r="N212" i="9"/>
  <c r="M212" i="9"/>
  <c r="K212" i="9"/>
  <c r="F212" i="9"/>
  <c r="N211" i="9"/>
  <c r="M211" i="9"/>
  <c r="K211" i="9"/>
  <c r="F211" i="9"/>
  <c r="N210" i="9"/>
  <c r="M210" i="9"/>
  <c r="K210" i="9"/>
  <c r="F210" i="9"/>
  <c r="N209" i="9"/>
  <c r="M209" i="9"/>
  <c r="K209" i="9"/>
  <c r="F209" i="9"/>
  <c r="N208" i="9"/>
  <c r="M208" i="9"/>
  <c r="K208" i="9"/>
  <c r="F208" i="9"/>
  <c r="N207" i="9"/>
  <c r="M207" i="9"/>
  <c r="K207" i="9"/>
  <c r="F207" i="9"/>
  <c r="N206" i="9"/>
  <c r="M206" i="9"/>
  <c r="K206" i="9"/>
  <c r="F206" i="9"/>
  <c r="N205" i="9"/>
  <c r="M205" i="9"/>
  <c r="K205" i="9"/>
  <c r="F205" i="9"/>
  <c r="N204" i="9"/>
  <c r="M204" i="9"/>
  <c r="K204" i="9"/>
  <c r="F204" i="9"/>
  <c r="N203" i="9"/>
  <c r="M203" i="9"/>
  <c r="K203" i="9"/>
  <c r="F203" i="9"/>
  <c r="N202" i="9"/>
  <c r="M202" i="9"/>
  <c r="K202" i="9"/>
  <c r="F202" i="9"/>
  <c r="N201" i="9"/>
  <c r="M201" i="9"/>
  <c r="K201" i="9"/>
  <c r="F201" i="9"/>
  <c r="N200" i="9"/>
  <c r="M200" i="9"/>
  <c r="K200" i="9"/>
  <c r="F200" i="9"/>
  <c r="N199" i="9"/>
  <c r="M199" i="9"/>
  <c r="K199" i="9"/>
  <c r="F199" i="9"/>
  <c r="N198" i="9"/>
  <c r="M198" i="9"/>
  <c r="K198" i="9"/>
  <c r="F198" i="9"/>
  <c r="N197" i="9"/>
  <c r="M197" i="9"/>
  <c r="K197" i="9"/>
  <c r="F197" i="9"/>
  <c r="N196" i="9"/>
  <c r="M196" i="9"/>
  <c r="K196" i="9"/>
  <c r="F196" i="9"/>
  <c r="N195" i="9"/>
  <c r="M195" i="9"/>
  <c r="K195" i="9"/>
  <c r="F195" i="9"/>
  <c r="N194" i="9"/>
  <c r="M194" i="9"/>
  <c r="K194" i="9"/>
  <c r="F194" i="9"/>
  <c r="N193" i="9"/>
  <c r="M193" i="9"/>
  <c r="K193" i="9"/>
  <c r="F193" i="9"/>
  <c r="N192" i="9"/>
  <c r="M192" i="9"/>
  <c r="K192" i="9"/>
  <c r="F192" i="9"/>
  <c r="N191" i="9"/>
  <c r="M191" i="9"/>
  <c r="K191" i="9"/>
  <c r="F191" i="9"/>
  <c r="N190" i="9"/>
  <c r="M190" i="9"/>
  <c r="K190" i="9"/>
  <c r="F190" i="9"/>
  <c r="N189" i="9"/>
  <c r="M189" i="9"/>
  <c r="K189" i="9"/>
  <c r="F189" i="9"/>
  <c r="N188" i="9"/>
  <c r="M188" i="9"/>
  <c r="K188" i="9"/>
  <c r="F188" i="9"/>
  <c r="N187" i="9"/>
  <c r="M187" i="9"/>
  <c r="K187" i="9"/>
  <c r="F187" i="9"/>
  <c r="N186" i="9"/>
  <c r="M186" i="9"/>
  <c r="K186" i="9"/>
  <c r="F186" i="9"/>
  <c r="N185" i="9"/>
  <c r="M185" i="9"/>
  <c r="K185" i="9"/>
  <c r="F185" i="9"/>
  <c r="N184" i="9"/>
  <c r="M184" i="9"/>
  <c r="K184" i="9"/>
  <c r="F184" i="9"/>
  <c r="N183" i="9"/>
  <c r="M183" i="9"/>
  <c r="K183" i="9"/>
  <c r="F183" i="9"/>
  <c r="N182" i="9"/>
  <c r="M182" i="9"/>
  <c r="K182" i="9"/>
  <c r="F182" i="9"/>
  <c r="N181" i="9"/>
  <c r="M181" i="9"/>
  <c r="K181" i="9"/>
  <c r="F181" i="9"/>
  <c r="N180" i="9"/>
  <c r="M180" i="9"/>
  <c r="K180" i="9"/>
  <c r="F180" i="9"/>
  <c r="N179" i="9"/>
  <c r="M179" i="9"/>
  <c r="K179" i="9"/>
  <c r="F179" i="9"/>
  <c r="N178" i="9"/>
  <c r="M178" i="9"/>
  <c r="K178" i="9"/>
  <c r="F178" i="9"/>
  <c r="N177" i="9"/>
  <c r="M177" i="9"/>
  <c r="K177" i="9"/>
  <c r="F177" i="9"/>
  <c r="N176" i="9"/>
  <c r="M176" i="9"/>
  <c r="K176" i="9"/>
  <c r="F176" i="9"/>
  <c r="N175" i="9"/>
  <c r="M175" i="9"/>
  <c r="K175" i="9"/>
  <c r="F175" i="9"/>
  <c r="N174" i="9"/>
  <c r="M174" i="9"/>
  <c r="K174" i="9"/>
  <c r="F174" i="9"/>
  <c r="N173" i="9"/>
  <c r="M173" i="9"/>
  <c r="K173" i="9"/>
  <c r="F173" i="9"/>
  <c r="N172" i="9"/>
  <c r="M172" i="9"/>
  <c r="K172" i="9"/>
  <c r="F172" i="9"/>
  <c r="N171" i="9"/>
  <c r="M171" i="9"/>
  <c r="K171" i="9"/>
  <c r="F171" i="9"/>
  <c r="N170" i="9"/>
  <c r="M170" i="9"/>
  <c r="K170" i="9"/>
  <c r="F170" i="9"/>
  <c r="N169" i="9"/>
  <c r="M169" i="9"/>
  <c r="K169" i="9"/>
  <c r="F169" i="9"/>
  <c r="N168" i="9"/>
  <c r="M168" i="9"/>
  <c r="K168" i="9"/>
  <c r="F168" i="9"/>
  <c r="N167" i="9"/>
  <c r="M167" i="9"/>
  <c r="K167" i="9"/>
  <c r="F167" i="9"/>
  <c r="N166" i="9"/>
  <c r="M166" i="9"/>
  <c r="K166" i="9"/>
  <c r="F166" i="9"/>
  <c r="N165" i="9"/>
  <c r="M165" i="9"/>
  <c r="K165" i="9"/>
  <c r="F165" i="9"/>
  <c r="N164" i="9"/>
  <c r="M164" i="9"/>
  <c r="K164" i="9"/>
  <c r="F164" i="9"/>
  <c r="N163" i="9"/>
  <c r="M163" i="9"/>
  <c r="K163" i="9"/>
  <c r="F163" i="9"/>
  <c r="N162" i="9"/>
  <c r="M162" i="9"/>
  <c r="K162" i="9"/>
  <c r="F162" i="9"/>
  <c r="N161" i="9"/>
  <c r="M161" i="9"/>
  <c r="K161" i="9"/>
  <c r="F161" i="9"/>
  <c r="N160" i="9"/>
  <c r="M160" i="9"/>
  <c r="K160" i="9"/>
  <c r="F160" i="9"/>
  <c r="N159" i="9"/>
  <c r="M159" i="9"/>
  <c r="K159" i="9"/>
  <c r="F159" i="9"/>
  <c r="N158" i="9"/>
  <c r="M158" i="9"/>
  <c r="K158" i="9"/>
  <c r="F158" i="9"/>
  <c r="N157" i="9"/>
  <c r="M157" i="9"/>
  <c r="K157" i="9"/>
  <c r="F157" i="9"/>
  <c r="N156" i="9"/>
  <c r="M156" i="9"/>
  <c r="K156" i="9"/>
  <c r="F156" i="9"/>
  <c r="N155" i="9"/>
  <c r="M155" i="9"/>
  <c r="K155" i="9"/>
  <c r="F155" i="9"/>
  <c r="N154" i="9"/>
  <c r="M154" i="9"/>
  <c r="K154" i="9"/>
  <c r="F154" i="9"/>
  <c r="N153" i="9"/>
  <c r="M153" i="9"/>
  <c r="K153" i="9"/>
  <c r="F153" i="9"/>
  <c r="N152" i="9"/>
  <c r="M152" i="9"/>
  <c r="K152" i="9"/>
  <c r="F152" i="9"/>
  <c r="N151" i="9"/>
  <c r="M151" i="9"/>
  <c r="K151" i="9"/>
  <c r="F151" i="9"/>
  <c r="N150" i="9"/>
  <c r="M150" i="9"/>
  <c r="K150" i="9"/>
  <c r="F150" i="9"/>
  <c r="N149" i="9"/>
  <c r="M149" i="9"/>
  <c r="K149" i="9"/>
  <c r="F149" i="9"/>
  <c r="N148" i="9"/>
  <c r="M148" i="9"/>
  <c r="K148" i="9"/>
  <c r="F148" i="9"/>
  <c r="N147" i="9"/>
  <c r="M147" i="9"/>
  <c r="K147" i="9"/>
  <c r="F147" i="9"/>
  <c r="N146" i="9"/>
  <c r="M146" i="9"/>
  <c r="K146" i="9"/>
  <c r="F146" i="9"/>
  <c r="N145" i="9"/>
  <c r="M145" i="9"/>
  <c r="K145" i="9"/>
  <c r="F145" i="9"/>
  <c r="N144" i="9"/>
  <c r="M144" i="9"/>
  <c r="K144" i="9"/>
  <c r="F144" i="9"/>
  <c r="N143" i="9"/>
  <c r="M143" i="9"/>
  <c r="K143" i="9"/>
  <c r="F143" i="9"/>
  <c r="N142" i="9"/>
  <c r="M142" i="9"/>
  <c r="K142" i="9"/>
  <c r="F142" i="9"/>
  <c r="N141" i="9"/>
  <c r="M141" i="9"/>
  <c r="K141" i="9"/>
  <c r="F141" i="9"/>
  <c r="N140" i="9"/>
  <c r="M140" i="9"/>
  <c r="K140" i="9"/>
  <c r="F140" i="9"/>
  <c r="N139" i="9"/>
  <c r="M139" i="9"/>
  <c r="K139" i="9"/>
  <c r="F139" i="9"/>
  <c r="N138" i="9"/>
  <c r="M138" i="9"/>
  <c r="K138" i="9"/>
  <c r="F138" i="9"/>
  <c r="N137" i="9"/>
  <c r="M137" i="9"/>
  <c r="K137" i="9"/>
  <c r="F137" i="9"/>
  <c r="N136" i="9"/>
  <c r="M136" i="9"/>
  <c r="K136" i="9"/>
  <c r="F136" i="9"/>
  <c r="N135" i="9"/>
  <c r="M135" i="9"/>
  <c r="K135" i="9"/>
  <c r="F135" i="9"/>
  <c r="N134" i="9"/>
  <c r="M134" i="9"/>
  <c r="K134" i="9"/>
  <c r="F134" i="9"/>
  <c r="N133" i="9"/>
  <c r="M133" i="9"/>
  <c r="K133" i="9"/>
  <c r="F133" i="9"/>
  <c r="N132" i="9"/>
  <c r="M132" i="9"/>
  <c r="K132" i="9"/>
  <c r="F132" i="9"/>
  <c r="N131" i="9"/>
  <c r="M131" i="9"/>
  <c r="K131" i="9"/>
  <c r="F131" i="9"/>
  <c r="N130" i="9"/>
  <c r="M130" i="9"/>
  <c r="K130" i="9"/>
  <c r="F130" i="9"/>
  <c r="N129" i="9"/>
  <c r="M129" i="9"/>
  <c r="K129" i="9"/>
  <c r="F129" i="9"/>
  <c r="N128" i="9"/>
  <c r="M128" i="9"/>
  <c r="K128" i="9"/>
  <c r="F128" i="9"/>
  <c r="N127" i="9"/>
  <c r="M127" i="9"/>
  <c r="K127" i="9"/>
  <c r="F127" i="9"/>
  <c r="N126" i="9"/>
  <c r="M126" i="9"/>
  <c r="K126" i="9"/>
  <c r="F126" i="9"/>
  <c r="N125" i="9"/>
  <c r="M125" i="9"/>
  <c r="K125" i="9"/>
  <c r="F125" i="9"/>
  <c r="N124" i="9"/>
  <c r="M124" i="9"/>
  <c r="K124" i="9"/>
  <c r="F124" i="9"/>
  <c r="N123" i="9"/>
  <c r="M123" i="9"/>
  <c r="K123" i="9"/>
  <c r="F123" i="9"/>
  <c r="N122" i="9"/>
  <c r="M122" i="9"/>
  <c r="K122" i="9"/>
  <c r="F122" i="9"/>
  <c r="N121" i="9"/>
  <c r="M121" i="9"/>
  <c r="K121" i="9"/>
  <c r="F121" i="9"/>
  <c r="N120" i="9"/>
  <c r="M120" i="9"/>
  <c r="K120" i="9"/>
  <c r="F120" i="9"/>
  <c r="N119" i="9"/>
  <c r="M119" i="9"/>
  <c r="K119" i="9"/>
  <c r="F119" i="9"/>
  <c r="N118" i="9"/>
  <c r="M118" i="9"/>
  <c r="K118" i="9"/>
  <c r="F118" i="9"/>
  <c r="N117" i="9"/>
  <c r="M117" i="9"/>
  <c r="K117" i="9"/>
  <c r="F117" i="9"/>
  <c r="N116" i="9"/>
  <c r="M116" i="9"/>
  <c r="K116" i="9"/>
  <c r="F116" i="9"/>
  <c r="N115" i="9"/>
  <c r="M115" i="9"/>
  <c r="K115" i="9"/>
  <c r="F115" i="9"/>
  <c r="N114" i="9"/>
  <c r="M114" i="9"/>
  <c r="K114" i="9"/>
  <c r="F114" i="9"/>
  <c r="N113" i="9"/>
  <c r="M113" i="9"/>
  <c r="K113" i="9"/>
  <c r="F113" i="9"/>
  <c r="N112" i="9"/>
  <c r="M112" i="9"/>
  <c r="K112" i="9"/>
  <c r="F112" i="9"/>
  <c r="N111" i="9"/>
  <c r="M111" i="9"/>
  <c r="K111" i="9"/>
  <c r="F111" i="9"/>
  <c r="N110" i="9"/>
  <c r="M110" i="9"/>
  <c r="K110" i="9"/>
  <c r="F110" i="9"/>
  <c r="N109" i="9"/>
  <c r="M109" i="9"/>
  <c r="K109" i="9"/>
  <c r="F109" i="9"/>
  <c r="N108" i="9"/>
  <c r="M108" i="9"/>
  <c r="K108" i="9"/>
  <c r="F108" i="9"/>
  <c r="N107" i="9"/>
  <c r="M107" i="9"/>
  <c r="K107" i="9"/>
  <c r="F107" i="9"/>
  <c r="N106" i="9"/>
  <c r="M106" i="9"/>
  <c r="K106" i="9"/>
  <c r="F106" i="9"/>
  <c r="N105" i="9"/>
  <c r="M105" i="9"/>
  <c r="K105" i="9"/>
  <c r="F105" i="9"/>
  <c r="N104" i="9"/>
  <c r="M104" i="9"/>
  <c r="K104" i="9"/>
  <c r="F104" i="9"/>
  <c r="N103" i="9"/>
  <c r="M103" i="9"/>
  <c r="K103" i="9"/>
  <c r="F103" i="9"/>
  <c r="N102" i="9"/>
  <c r="M102" i="9"/>
  <c r="K102" i="9"/>
  <c r="F102" i="9"/>
  <c r="N101" i="9"/>
  <c r="M101" i="9"/>
  <c r="K101" i="9"/>
  <c r="F101" i="9"/>
  <c r="N100" i="9"/>
  <c r="M100" i="9"/>
  <c r="K100" i="9"/>
  <c r="F100" i="9"/>
  <c r="N99" i="9"/>
  <c r="M99" i="9"/>
  <c r="K99" i="9"/>
  <c r="F99" i="9"/>
  <c r="N98" i="9"/>
  <c r="M98" i="9"/>
  <c r="K98" i="9"/>
  <c r="F98" i="9"/>
  <c r="N97" i="9"/>
  <c r="M97" i="9"/>
  <c r="K97" i="9"/>
  <c r="F97" i="9"/>
  <c r="N96" i="9"/>
  <c r="M96" i="9"/>
  <c r="K96" i="9"/>
  <c r="F96" i="9"/>
  <c r="N95" i="9"/>
  <c r="M95" i="9"/>
  <c r="K95" i="9"/>
  <c r="F95" i="9"/>
  <c r="N94" i="9"/>
  <c r="M94" i="9"/>
  <c r="K94" i="9"/>
  <c r="F94" i="9"/>
  <c r="N93" i="9"/>
  <c r="M93" i="9"/>
  <c r="K93" i="9"/>
  <c r="F93" i="9"/>
  <c r="N92" i="9"/>
  <c r="M92" i="9"/>
  <c r="K92" i="9"/>
  <c r="F92" i="9"/>
  <c r="N91" i="9"/>
  <c r="M91" i="9"/>
  <c r="K91" i="9"/>
  <c r="F91" i="9"/>
  <c r="N90" i="9"/>
  <c r="M90" i="9"/>
  <c r="K90" i="9"/>
  <c r="F90" i="9"/>
  <c r="N89" i="9"/>
  <c r="M89" i="9"/>
  <c r="K89" i="9"/>
  <c r="F89" i="9"/>
  <c r="N88" i="9"/>
  <c r="M88" i="9"/>
  <c r="K88" i="9"/>
  <c r="F88" i="9"/>
  <c r="N87" i="9"/>
  <c r="M87" i="9"/>
  <c r="K87" i="9"/>
  <c r="F87" i="9"/>
  <c r="N86" i="9"/>
  <c r="M86" i="9"/>
  <c r="K86" i="9"/>
  <c r="F86" i="9"/>
  <c r="N85" i="9"/>
  <c r="M85" i="9"/>
  <c r="K85" i="9"/>
  <c r="F85" i="9"/>
  <c r="N84" i="9"/>
  <c r="M84" i="9"/>
  <c r="K84" i="9"/>
  <c r="F84" i="9"/>
  <c r="N83" i="9"/>
  <c r="M83" i="9"/>
  <c r="K83" i="9"/>
  <c r="F83" i="9"/>
  <c r="N82" i="9"/>
  <c r="M82" i="9"/>
  <c r="K82" i="9"/>
  <c r="F82" i="9"/>
  <c r="N81" i="9"/>
  <c r="M81" i="9"/>
  <c r="K81" i="9"/>
  <c r="F81" i="9"/>
  <c r="N80" i="9"/>
  <c r="M80" i="9"/>
  <c r="K80" i="9"/>
  <c r="F80" i="9"/>
  <c r="N79" i="9"/>
  <c r="M79" i="9"/>
  <c r="K79" i="9"/>
  <c r="F79" i="9"/>
  <c r="N78" i="9"/>
  <c r="M78" i="9"/>
  <c r="K78" i="9"/>
  <c r="F78" i="9"/>
  <c r="N77" i="9"/>
  <c r="M77" i="9"/>
  <c r="K77" i="9"/>
  <c r="F77" i="9"/>
  <c r="N76" i="9"/>
  <c r="M76" i="9"/>
  <c r="K76" i="9"/>
  <c r="F76" i="9"/>
  <c r="N75" i="9"/>
  <c r="M75" i="9"/>
  <c r="K75" i="9"/>
  <c r="F75" i="9"/>
  <c r="N74" i="9"/>
  <c r="M74" i="9"/>
  <c r="K74" i="9"/>
  <c r="F74" i="9"/>
  <c r="N73" i="9"/>
  <c r="M73" i="9"/>
  <c r="K73" i="9"/>
  <c r="F73" i="9"/>
  <c r="N72" i="9"/>
  <c r="M72" i="9"/>
  <c r="K72" i="9"/>
  <c r="F72" i="9"/>
  <c r="N71" i="9"/>
  <c r="M71" i="9"/>
  <c r="K71" i="9"/>
  <c r="F71" i="9"/>
  <c r="N70" i="9"/>
  <c r="M70" i="9"/>
  <c r="K70" i="9"/>
  <c r="F70" i="9"/>
  <c r="N69" i="9"/>
  <c r="M69" i="9"/>
  <c r="K69" i="9"/>
  <c r="F69" i="9"/>
  <c r="N68" i="9"/>
  <c r="M68" i="9"/>
  <c r="K68" i="9"/>
  <c r="F68" i="9"/>
  <c r="N67" i="9"/>
  <c r="M67" i="9"/>
  <c r="K67" i="9"/>
  <c r="F67" i="9"/>
  <c r="N66" i="9"/>
  <c r="M66" i="9"/>
  <c r="K66" i="9"/>
  <c r="F66" i="9"/>
  <c r="N65" i="9"/>
  <c r="M65" i="9"/>
  <c r="K65" i="9"/>
  <c r="F65" i="9"/>
  <c r="N64" i="9"/>
  <c r="M64" i="9"/>
  <c r="K64" i="9"/>
  <c r="F64" i="9"/>
  <c r="N63" i="9"/>
  <c r="M63" i="9"/>
  <c r="K63" i="9"/>
  <c r="F63" i="9"/>
  <c r="N62" i="9"/>
  <c r="M62" i="9"/>
  <c r="K62" i="9"/>
  <c r="F62" i="9"/>
  <c r="N61" i="9"/>
  <c r="M61" i="9"/>
  <c r="K61" i="9"/>
  <c r="F61" i="9"/>
  <c r="N60" i="9"/>
  <c r="M60" i="9"/>
  <c r="K60" i="9"/>
  <c r="F60" i="9"/>
  <c r="N59" i="9"/>
  <c r="M59" i="9"/>
  <c r="K59" i="9"/>
  <c r="F59" i="9"/>
  <c r="N58" i="9"/>
  <c r="M58" i="9"/>
  <c r="K58" i="9"/>
  <c r="F58" i="9"/>
  <c r="N57" i="9"/>
  <c r="M57" i="9"/>
  <c r="K57" i="9"/>
  <c r="F57" i="9"/>
  <c r="N56" i="9"/>
  <c r="M56" i="9"/>
  <c r="K56" i="9"/>
  <c r="F56" i="9"/>
  <c r="N55" i="9"/>
  <c r="M55" i="9"/>
  <c r="K55" i="9"/>
  <c r="F55" i="9"/>
  <c r="N54" i="9"/>
  <c r="M54" i="9"/>
  <c r="K54" i="9"/>
  <c r="F54" i="9"/>
  <c r="N53" i="9"/>
  <c r="M53" i="9"/>
  <c r="K53" i="9"/>
  <c r="F53" i="9"/>
  <c r="N52" i="9"/>
  <c r="M52" i="9"/>
  <c r="K52" i="9"/>
  <c r="F52" i="9"/>
  <c r="N51" i="9"/>
  <c r="M51" i="9"/>
  <c r="K51" i="9"/>
  <c r="F51" i="9"/>
  <c r="N50" i="9"/>
  <c r="M50" i="9"/>
  <c r="K50" i="9"/>
  <c r="F50" i="9"/>
  <c r="N49" i="9"/>
  <c r="M49" i="9"/>
  <c r="K49" i="9"/>
  <c r="F49" i="9"/>
  <c r="N48" i="9"/>
  <c r="M48" i="9"/>
  <c r="K48" i="9"/>
  <c r="F48" i="9"/>
  <c r="N47" i="9"/>
  <c r="M47" i="9"/>
  <c r="K47" i="9"/>
  <c r="F47" i="9"/>
  <c r="N46" i="9"/>
  <c r="M46" i="9"/>
  <c r="K46" i="9"/>
  <c r="F46" i="9"/>
  <c r="N45" i="9"/>
  <c r="M45" i="9"/>
  <c r="K45" i="9"/>
  <c r="F45" i="9"/>
  <c r="N44" i="9"/>
  <c r="M44" i="9"/>
  <c r="K44" i="9"/>
  <c r="F44" i="9"/>
  <c r="N43" i="9"/>
  <c r="M43" i="9"/>
  <c r="K43" i="9"/>
  <c r="F43" i="9"/>
  <c r="N42" i="9"/>
  <c r="M42" i="9"/>
  <c r="K42" i="9"/>
  <c r="F42" i="9"/>
  <c r="N41" i="9"/>
  <c r="M41" i="9"/>
  <c r="K41" i="9"/>
  <c r="F41" i="9"/>
  <c r="N40" i="9"/>
  <c r="M40" i="9"/>
  <c r="K40" i="9"/>
  <c r="F40" i="9"/>
  <c r="N39" i="9"/>
  <c r="M39" i="9"/>
  <c r="K39" i="9"/>
  <c r="F39" i="9"/>
  <c r="N38" i="9"/>
  <c r="M38" i="9"/>
  <c r="K38" i="9"/>
  <c r="F38" i="9"/>
  <c r="N37" i="9"/>
  <c r="M37" i="9"/>
  <c r="K37" i="9"/>
  <c r="F37" i="9"/>
  <c r="N36" i="9"/>
  <c r="M36" i="9"/>
  <c r="K36" i="9"/>
  <c r="F36" i="9"/>
  <c r="N35" i="9"/>
  <c r="M35" i="9"/>
  <c r="K35" i="9"/>
  <c r="F35" i="9"/>
  <c r="N34" i="9"/>
  <c r="M34" i="9"/>
  <c r="K34" i="9"/>
  <c r="F34" i="9"/>
  <c r="N33" i="9"/>
  <c r="M33" i="9"/>
  <c r="K33" i="9"/>
  <c r="F33" i="9"/>
  <c r="N32" i="9"/>
  <c r="M32" i="9"/>
  <c r="K32" i="9"/>
  <c r="F32" i="9"/>
  <c r="N31" i="9"/>
  <c r="M31" i="9"/>
  <c r="K31" i="9"/>
  <c r="F31" i="9"/>
  <c r="N30" i="9"/>
  <c r="M30" i="9"/>
  <c r="K30" i="9"/>
  <c r="F30" i="9"/>
  <c r="N29" i="9"/>
  <c r="M29" i="9"/>
  <c r="K29" i="9"/>
  <c r="F29" i="9"/>
  <c r="N28" i="9"/>
  <c r="M28" i="9"/>
  <c r="K28" i="9"/>
  <c r="F28" i="9"/>
  <c r="N27" i="9"/>
  <c r="M27" i="9"/>
  <c r="K27" i="9"/>
  <c r="F27" i="9"/>
  <c r="N26" i="9"/>
  <c r="M26" i="9"/>
  <c r="K26" i="9"/>
  <c r="F26" i="9"/>
  <c r="N25" i="9"/>
  <c r="M25" i="9"/>
  <c r="K25" i="9"/>
  <c r="F25" i="9"/>
  <c r="N24" i="9"/>
  <c r="M24" i="9"/>
  <c r="K24" i="9"/>
  <c r="F24" i="9"/>
  <c r="N23" i="9"/>
  <c r="M23" i="9"/>
  <c r="K23" i="9"/>
  <c r="F23" i="9"/>
  <c r="N22" i="9"/>
  <c r="M22" i="9"/>
  <c r="K22" i="9"/>
  <c r="F22" i="9"/>
  <c r="N21" i="9"/>
  <c r="M21" i="9"/>
  <c r="K21" i="9"/>
  <c r="F21" i="9"/>
  <c r="N20" i="9"/>
  <c r="M20" i="9"/>
  <c r="K20" i="9"/>
  <c r="F20" i="9"/>
  <c r="N19" i="9"/>
  <c r="M19" i="9"/>
  <c r="K19" i="9"/>
  <c r="F19" i="9"/>
  <c r="N18" i="9"/>
  <c r="M18" i="9"/>
  <c r="K18" i="9"/>
  <c r="F18" i="9"/>
  <c r="N17" i="9"/>
  <c r="M17" i="9"/>
  <c r="K17" i="9"/>
  <c r="F17" i="9"/>
  <c r="N16" i="9"/>
  <c r="M16" i="9"/>
  <c r="K16" i="9"/>
  <c r="F16" i="9"/>
  <c r="N15" i="9"/>
  <c r="M15" i="9"/>
  <c r="K15" i="9"/>
  <c r="F15" i="9"/>
  <c r="N14" i="9"/>
  <c r="M14" i="9"/>
  <c r="K14" i="9"/>
  <c r="F14" i="9"/>
  <c r="N13" i="9"/>
  <c r="M13" i="9"/>
  <c r="K13" i="9"/>
  <c r="F13" i="9"/>
  <c r="N12" i="9"/>
  <c r="M12" i="9"/>
  <c r="K12" i="9"/>
  <c r="F12" i="9"/>
  <c r="N11" i="9"/>
  <c r="M11" i="9"/>
  <c r="K11" i="9"/>
  <c r="F11" i="9"/>
  <c r="N10" i="9"/>
  <c r="M10" i="9"/>
  <c r="K10" i="9"/>
  <c r="F10" i="9"/>
  <c r="N9" i="9"/>
  <c r="M9" i="9"/>
  <c r="K9" i="9"/>
  <c r="F9" i="9"/>
  <c r="N8" i="9"/>
  <c r="M8" i="9"/>
  <c r="K8" i="9"/>
  <c r="F8" i="9"/>
  <c r="N7" i="9"/>
  <c r="M7" i="9"/>
  <c r="K7" i="9"/>
  <c r="F7" i="9"/>
  <c r="N6" i="9"/>
  <c r="M6" i="9"/>
  <c r="K6" i="9"/>
  <c r="F6" i="9"/>
  <c r="N5" i="9"/>
  <c r="M5" i="9"/>
  <c r="K5" i="9"/>
  <c r="F5" i="9"/>
  <c r="H33" i="1"/>
  <c r="J33" i="1" s="1"/>
  <c r="J32" i="1"/>
  <c r="I32" i="1"/>
  <c r="J31" i="1"/>
  <c r="I31" i="1"/>
  <c r="J30" i="1"/>
  <c r="I30" i="1"/>
  <c r="I33" i="1" l="1"/>
  <c r="J27" i="10"/>
</calcChain>
</file>

<file path=xl/sharedStrings.xml><?xml version="1.0" encoding="utf-8"?>
<sst xmlns="http://schemas.openxmlformats.org/spreadsheetml/2006/main" count="2410" uniqueCount="1080">
  <si>
    <t>Factuur</t>
  </si>
  <si>
    <t>M&amp;C nv</t>
  </si>
  <si>
    <t>Btw BE 0465.672.452</t>
  </si>
  <si>
    <t>Veldstraat 94</t>
  </si>
  <si>
    <t>RPR GENT</t>
  </si>
  <si>
    <t>9000 GENT</t>
  </si>
  <si>
    <t>tel. + 32 9 233 79 32</t>
  </si>
  <si>
    <t>IBAN BE20 3200 6835 4556</t>
  </si>
  <si>
    <t>fax + 32 9 223 79 51</t>
  </si>
  <si>
    <t>BIC BBRUBEBB</t>
  </si>
  <si>
    <t>info@mandc.be</t>
  </si>
  <si>
    <t>Facturatieadres</t>
  </si>
  <si>
    <t xml:space="preserve">Btw-nummer klant </t>
  </si>
  <si>
    <t>Datum</t>
  </si>
  <si>
    <t>Vervaldag</t>
  </si>
  <si>
    <t>Klantnummer</t>
  </si>
  <si>
    <t>Order-
bevestiging</t>
  </si>
  <si>
    <t>VF20XX-XXXX</t>
  </si>
  <si>
    <t>Leveringsvoorwaarde:</t>
  </si>
  <si>
    <t>Betalingsvoorwaarde:</t>
  </si>
  <si>
    <t>Art.nr.</t>
  </si>
  <si>
    <t>Aantal</t>
  </si>
  <si>
    <t>Eenheidsprijs (in EUR)</t>
  </si>
  <si>
    <t>Btw-%</t>
  </si>
  <si>
    <t>Bedrag (in EUR)</t>
  </si>
  <si>
    <t>Handelskorting</t>
  </si>
  <si>
    <t>Kosten</t>
  </si>
  <si>
    <t>Subtotaal</t>
  </si>
  <si>
    <t>Korting voor contant</t>
  </si>
  <si>
    <t>Maatstaf van Heffing</t>
  </si>
  <si>
    <t>Btw</t>
  </si>
  <si>
    <t>Terugstuurbare verpakking</t>
  </si>
  <si>
    <t>Totaal bedrag excl. btw</t>
  </si>
  <si>
    <t>Factuurbedrag</t>
  </si>
  <si>
    <t>Bij betaling binnen de 10 dagen:</t>
  </si>
  <si>
    <r>
      <rPr>
        <b/>
        <sz val="10"/>
        <color rgb="FF0099CC"/>
        <rFont val="Arial"/>
        <family val="2"/>
      </rPr>
      <t>Algemene verkoopsvoorwaarden</t>
    </r>
    <r>
      <rPr>
        <sz val="10"/>
        <color rgb="FF0099CC"/>
        <rFont val="Arial"/>
        <family val="2"/>
      </rPr>
      <t xml:space="preserve">: </t>
    </r>
    <r>
      <rPr>
        <sz val="10"/>
        <rFont val="Arial"/>
        <family val="2"/>
      </rPr>
      <t>zie ommezijde</t>
    </r>
  </si>
  <si>
    <t>Klantenbestand</t>
  </si>
  <si>
    <t>Klant-
nummer</t>
  </si>
  <si>
    <t>Naam</t>
  </si>
  <si>
    <t>Aanspreking</t>
  </si>
  <si>
    <t>Contactpersonen</t>
  </si>
  <si>
    <t>Straat</t>
  </si>
  <si>
    <t>Gemeente</t>
  </si>
  <si>
    <t>Btw-nummer</t>
  </si>
  <si>
    <t>Financiële korting</t>
  </si>
  <si>
    <t>Betalingsvoorwaarde</t>
  </si>
  <si>
    <t>Code Leverings-
voorwaarde</t>
  </si>
  <si>
    <t>K001</t>
  </si>
  <si>
    <t>AXA-verzekeringen</t>
  </si>
  <si>
    <t xml:space="preserve">heer </t>
  </si>
  <si>
    <t>Bart Van Laer</t>
  </si>
  <si>
    <t>Congresstraat 20</t>
  </si>
  <si>
    <t>1000 BRUSSEL</t>
  </si>
  <si>
    <t>BE0413 619 875</t>
  </si>
  <si>
    <t>15 dagen na factuurdatum</t>
  </si>
  <si>
    <t>Af fabriek</t>
  </si>
  <si>
    <t>K002</t>
  </si>
  <si>
    <t>Basisschool De Klimtoren</t>
  </si>
  <si>
    <t>Jan Cesuters</t>
  </si>
  <si>
    <t>Kortrijksesteenweg 124</t>
  </si>
  <si>
    <t>30 dagen einde maand</t>
  </si>
  <si>
    <t>K003</t>
  </si>
  <si>
    <t>Hotel Belfort</t>
  </si>
  <si>
    <t>Stefan Boonen</t>
  </si>
  <si>
    <t>Hoogpoort 63</t>
  </si>
  <si>
    <t>BE0869 763 069</t>
  </si>
  <si>
    <t>Franco huis</t>
  </si>
  <si>
    <t>K004</t>
  </si>
  <si>
    <t>Peeters nv</t>
  </si>
  <si>
    <t>Louis De Schutter</t>
  </si>
  <si>
    <t>Tiensebaan 89</t>
  </si>
  <si>
    <t>3000  LEUVEN</t>
  </si>
  <si>
    <t>BE0720 454 335</t>
  </si>
  <si>
    <t>30 dagen na factuurdatum</t>
  </si>
  <si>
    <t>K005</t>
  </si>
  <si>
    <t>Terra Bella nv</t>
  </si>
  <si>
    <t>Thoms Schoofs</t>
  </si>
  <si>
    <t>Molenweg 78</t>
  </si>
  <si>
    <t>9840 DE PINT</t>
  </si>
  <si>
    <t>BE0866 105 377</t>
  </si>
  <si>
    <t>K006</t>
  </si>
  <si>
    <t>Drankenhal De Bleker</t>
  </si>
  <si>
    <t>Raf Stessens</t>
  </si>
  <si>
    <t>Fabriekstraat 103</t>
  </si>
  <si>
    <t>2880 BORNEM</t>
  </si>
  <si>
    <t>BE0400 925 645</t>
  </si>
  <si>
    <t>K007</t>
  </si>
  <si>
    <t>Somers bvba</t>
  </si>
  <si>
    <t>Willem Stappers</t>
  </si>
  <si>
    <t>Bruglaan 6</t>
  </si>
  <si>
    <t>9600 RONSE</t>
  </si>
  <si>
    <t>BE0462 215 688</t>
  </si>
  <si>
    <t>K008</t>
  </si>
  <si>
    <t>Deckers nv</t>
  </si>
  <si>
    <t>mevrouw</t>
  </si>
  <si>
    <t>Annelies Daems</t>
  </si>
  <si>
    <t>Kerkstraat 12</t>
  </si>
  <si>
    <t>8000 BRUGGE</t>
  </si>
  <si>
    <t>BE0405 134 950</t>
  </si>
  <si>
    <t>K009</t>
  </si>
  <si>
    <t>Hotel Zeezicht</t>
  </si>
  <si>
    <t>Ans Sterckx</t>
  </si>
  <si>
    <t>Vuurtorenweg 15</t>
  </si>
  <si>
    <t>8300 KNOKKE</t>
  </si>
  <si>
    <t>BE0458 611 248</t>
  </si>
  <si>
    <t>K010</t>
  </si>
  <si>
    <t>Garage Fransen</t>
  </si>
  <si>
    <t>Hilde Dierckx</t>
  </si>
  <si>
    <t>Lintbaan 26</t>
  </si>
  <si>
    <t>BE0429 466 906</t>
  </si>
  <si>
    <t>K011</t>
  </si>
  <si>
    <t>Kapsalon Belle &amp; Bo</t>
  </si>
  <si>
    <t>Birte Van der Avoort</t>
  </si>
  <si>
    <t>Kloosterstraat 25</t>
  </si>
  <si>
    <t>8340 DAMME</t>
  </si>
  <si>
    <t>BE0427 827 111</t>
  </si>
  <si>
    <t>K012</t>
  </si>
  <si>
    <t>Bouwbedrijf Terlaan</t>
  </si>
  <si>
    <t>Marilou Beerens</t>
  </si>
  <si>
    <t>Nijverheidlaan 33</t>
  </si>
  <si>
    <t>9700 OUDENAARDE</t>
  </si>
  <si>
    <t>BE0437 640 442</t>
  </si>
  <si>
    <t>K013</t>
  </si>
  <si>
    <t>Solar nv</t>
  </si>
  <si>
    <t>Sylvia Luyten</t>
  </si>
  <si>
    <t>Hoogstraat 98</t>
  </si>
  <si>
    <t>2000 ANTWERPEN</t>
  </si>
  <si>
    <t>BE0429 921 915</t>
  </si>
  <si>
    <t>K014</t>
  </si>
  <si>
    <t>Meubelhuis Landers</t>
  </si>
  <si>
    <t>Dominique Van Campfort</t>
  </si>
  <si>
    <t>Antwerpse baan 147</t>
  </si>
  <si>
    <t>2550 KONTICH</t>
  </si>
  <si>
    <t>BE0444 149 241</t>
  </si>
  <si>
    <t>K015</t>
  </si>
  <si>
    <t>Kinderdagverblijf Pagadder</t>
  </si>
  <si>
    <t>Kristel Van Dyck</t>
  </si>
  <si>
    <t>Vlieghavenlaan 203</t>
  </si>
  <si>
    <t>1930 ZAVENTEM</t>
  </si>
  <si>
    <t>BE0442 190 633</t>
  </si>
  <si>
    <t>K016</t>
  </si>
  <si>
    <t>Robrechts bvba</t>
  </si>
  <si>
    <t>Robin Loos</t>
  </si>
  <si>
    <t>Gijzelaarstraat 28</t>
  </si>
  <si>
    <t>BE0458 215 906</t>
  </si>
  <si>
    <t>Artikelbestand</t>
  </si>
  <si>
    <t>Artikel-
nummer</t>
  </si>
  <si>
    <t>Categorie</t>
  </si>
  <si>
    <t>Omschrijving</t>
  </si>
  <si>
    <t>Gewicht 
in kg</t>
  </si>
  <si>
    <t>Leveranciers-
nummer</t>
  </si>
  <si>
    <t>Aankoop-
prijs</t>
  </si>
  <si>
    <t>Verkoop-
prijs</t>
  </si>
  <si>
    <t>Btw-
code</t>
  </si>
  <si>
    <t>Recupel</t>
  </si>
  <si>
    <t>Bebat</t>
  </si>
  <si>
    <t>Minimum-
bestelhoeveelheid bij leverancier</t>
  </si>
  <si>
    <t>Minimum-
bestelhoevelheid door klant</t>
  </si>
  <si>
    <t>Minimum-
voorraad</t>
  </si>
  <si>
    <t>Maximumvoorraad</t>
  </si>
  <si>
    <t>Locatie</t>
  </si>
  <si>
    <t>9999.98</t>
  </si>
  <si>
    <t>Drukwerk</t>
  </si>
  <si>
    <t>Drukkosten aan 6 %</t>
  </si>
  <si>
    <t>9999.99</t>
  </si>
  <si>
    <t>Drukkosten aan 21 %</t>
  </si>
  <si>
    <t>1004.10</t>
  </si>
  <si>
    <t>Giveaways en spellen</t>
  </si>
  <si>
    <t>Frisse Pepermuntjes</t>
  </si>
  <si>
    <t>L007</t>
  </si>
  <si>
    <t>M2-AR-1-A</t>
  </si>
  <si>
    <t>MAG2</t>
  </si>
  <si>
    <t>AR</t>
  </si>
  <si>
    <t>A</t>
  </si>
  <si>
    <t>1033.04</t>
  </si>
  <si>
    <t>Club sleutelhanger transparant</t>
  </si>
  <si>
    <t>M2-AR-1-B</t>
  </si>
  <si>
    <t>B</t>
  </si>
  <si>
    <t>1411.10</t>
  </si>
  <si>
    <t>King perpermunt</t>
  </si>
  <si>
    <t>M2-AR-1-C</t>
  </si>
  <si>
    <t>C</t>
  </si>
  <si>
    <t>1834.01</t>
  </si>
  <si>
    <t xml:space="preserve">Aluopener </t>
  </si>
  <si>
    <t>L013</t>
  </si>
  <si>
    <t>M2-AR-2-A</t>
  </si>
  <si>
    <t>1852.01</t>
  </si>
  <si>
    <t>Whistle</t>
  </si>
  <si>
    <t>M2-AR-2-B</t>
  </si>
  <si>
    <t>1927.01</t>
  </si>
  <si>
    <t xml:space="preserve">LiftUp </t>
  </si>
  <si>
    <t>M2-AR-2-C</t>
  </si>
  <si>
    <t>1946.30</t>
  </si>
  <si>
    <t>Fluitje blauw</t>
  </si>
  <si>
    <t>M2-AR-3-A</t>
  </si>
  <si>
    <t>1955.10</t>
  </si>
  <si>
    <t>Icing</t>
  </si>
  <si>
    <t>M2-AR-3-B</t>
  </si>
  <si>
    <t>1959.01</t>
  </si>
  <si>
    <t xml:space="preserve">Carabine Key </t>
  </si>
  <si>
    <t>M2-AR-3-C</t>
  </si>
  <si>
    <t>2016.14</t>
  </si>
  <si>
    <t xml:space="preserve">SnapWrap </t>
  </si>
  <si>
    <t>M2-AR-4-A</t>
  </si>
  <si>
    <t>2020.10</t>
  </si>
  <si>
    <t>Reflectfigure</t>
  </si>
  <si>
    <t>M2-AR-4-B</t>
  </si>
  <si>
    <t>2021.10</t>
  </si>
  <si>
    <t>FunnyReflect</t>
  </si>
  <si>
    <t>M2-AR-4-C</t>
  </si>
  <si>
    <t>2207.10</t>
  </si>
  <si>
    <t>Bravo</t>
  </si>
  <si>
    <t>M2-AR-5-A</t>
  </si>
  <si>
    <t>2215.01</t>
  </si>
  <si>
    <t>Duo</t>
  </si>
  <si>
    <t>M2-AR-5-B</t>
  </si>
  <si>
    <t>2235.30</t>
  </si>
  <si>
    <t>Homelite</t>
  </si>
  <si>
    <t>M2-AR-5-C</t>
  </si>
  <si>
    <t>2261.10</t>
  </si>
  <si>
    <t>MiniSweets</t>
  </si>
  <si>
    <t>M2-AR-6-A</t>
  </si>
  <si>
    <t>2266.30</t>
  </si>
  <si>
    <t xml:space="preserve">KeyTex </t>
  </si>
  <si>
    <t>M2-AR-6-B</t>
  </si>
  <si>
    <t>2315.50</t>
  </si>
  <si>
    <t>Transmint</t>
  </si>
  <si>
    <t>M2-AR-6-C</t>
  </si>
  <si>
    <t>2602.30</t>
  </si>
  <si>
    <t>Claphands</t>
  </si>
  <si>
    <t>M2-AR-7-A</t>
  </si>
  <si>
    <t>2623.01</t>
  </si>
  <si>
    <t>TinBox snoepjes zilver pepermunt</t>
  </si>
  <si>
    <t>M2-AR-7-B</t>
  </si>
  <si>
    <t>2721.10</t>
  </si>
  <si>
    <t>CompliMint pepermunt wit pepermunt</t>
  </si>
  <si>
    <t>M2-AR-7-C</t>
  </si>
  <si>
    <t>2802.10</t>
  </si>
  <si>
    <t>Mintholder</t>
  </si>
  <si>
    <t>M2-AR-8-A</t>
  </si>
  <si>
    <t>2819.10</t>
  </si>
  <si>
    <t xml:space="preserve">SeeMe </t>
  </si>
  <si>
    <t>M2-AR-8-B</t>
  </si>
  <si>
    <t>2828.00</t>
  </si>
  <si>
    <t>ChocoTreat</t>
  </si>
  <si>
    <t>M2-AR-8-C</t>
  </si>
  <si>
    <t>2837.30</t>
  </si>
  <si>
    <t>Catch</t>
  </si>
  <si>
    <t>L003</t>
  </si>
  <si>
    <t>M2-AR-9-A</t>
  </si>
  <si>
    <t>2848.04</t>
  </si>
  <si>
    <t>Funlight</t>
  </si>
  <si>
    <t>M2-AR-9-B</t>
  </si>
  <si>
    <t>2849.01</t>
  </si>
  <si>
    <t xml:space="preserve">OpenUp </t>
  </si>
  <si>
    <t>M2-AR-9-C</t>
  </si>
  <si>
    <t>2911.01</t>
  </si>
  <si>
    <t>Cars</t>
  </si>
  <si>
    <t>M2-AL-1-A</t>
  </si>
  <si>
    <t>AL</t>
  </si>
  <si>
    <t>3089.10</t>
  </si>
  <si>
    <t xml:space="preserve">Flatscan </t>
  </si>
  <si>
    <t>M2-AL-1-B</t>
  </si>
  <si>
    <t>3101.01</t>
  </si>
  <si>
    <t xml:space="preserve">Brightlight </t>
  </si>
  <si>
    <t>M2-AL-1-C</t>
  </si>
  <si>
    <t xml:space="preserve">3103.30 </t>
  </si>
  <si>
    <t>Dolphin sleutelhanger blauw</t>
  </si>
  <si>
    <t>M2-AL-2-A</t>
  </si>
  <si>
    <t>3111.04</t>
  </si>
  <si>
    <t>Sweettreat</t>
  </si>
  <si>
    <t>M2-AL-2-B</t>
  </si>
  <si>
    <t>3158.24</t>
  </si>
  <si>
    <t> KeyCord lanyard fluor-geel</t>
  </si>
  <si>
    <t>M2-AL-2-C</t>
  </si>
  <si>
    <t>3221.01</t>
  </si>
  <si>
    <t>Mintslide</t>
  </si>
  <si>
    <t>M2-AL-3-A</t>
  </si>
  <si>
    <t>3238.10</t>
  </si>
  <si>
    <t>Crystal</t>
  </si>
  <si>
    <t>M2-AL-3-B</t>
  </si>
  <si>
    <t>3289.01</t>
  </si>
  <si>
    <t>Straightkey</t>
  </si>
  <si>
    <t>M2-AL-3-C</t>
  </si>
  <si>
    <t xml:space="preserve">3295.11 </t>
  </si>
  <si>
    <t>Brain Teaser puzzel gebroken wit</t>
  </si>
  <si>
    <t>L006</t>
  </si>
  <si>
    <t>M2-AL-4-A</t>
  </si>
  <si>
    <t>3340.01</t>
  </si>
  <si>
    <t>Mini Candy</t>
  </si>
  <si>
    <t>M2-AL-4-B</t>
  </si>
  <si>
    <t>3407.40</t>
  </si>
  <si>
    <t>LeatherKey</t>
  </si>
  <si>
    <t>M2-AL-4-C</t>
  </si>
  <si>
    <t>3482.01</t>
  </si>
  <si>
    <t>SuperTruck</t>
  </si>
  <si>
    <t>M2-AL-5-A</t>
  </si>
  <si>
    <t>3504.95</t>
  </si>
  <si>
    <t xml:space="preserve">Jolly Cow </t>
  </si>
  <si>
    <t>M2-AL-5-B</t>
  </si>
  <si>
    <t>3510.43</t>
  </si>
  <si>
    <t xml:space="preserve">PlushToy Gorilla </t>
  </si>
  <si>
    <t>M2-AL-5-C</t>
  </si>
  <si>
    <t>3515.01</t>
  </si>
  <si>
    <t>Open Led</t>
  </si>
  <si>
    <t>M2-AL-6-A</t>
  </si>
  <si>
    <t>3520.30</t>
  </si>
  <si>
    <t xml:space="preserve">Ice Glove </t>
  </si>
  <si>
    <t>M2-AL-6-B</t>
  </si>
  <si>
    <t>3568.30</t>
  </si>
  <si>
    <t xml:space="preserve">Sonic </t>
  </si>
  <si>
    <t>M2-AL-6-C</t>
  </si>
  <si>
    <t>3603.03</t>
  </si>
  <si>
    <t>Promobandje</t>
  </si>
  <si>
    <t>M2-AL-7-A</t>
  </si>
  <si>
    <t>3623.10</t>
  </si>
  <si>
    <t>Promo Mint pepermuntjes wit</t>
  </si>
  <si>
    <t>M2-AL-7-B</t>
  </si>
  <si>
    <t>3623.30</t>
  </si>
  <si>
    <t>M2-AL-7-C</t>
  </si>
  <si>
    <t>3731.04</t>
  </si>
  <si>
    <t>Candy Bucket</t>
  </si>
  <si>
    <t>M2-AL-8-A</t>
  </si>
  <si>
    <t xml:space="preserve">3737.44 </t>
  </si>
  <si>
    <t>Mikado spel hout</t>
  </si>
  <si>
    <t>M2-AL-8-B</t>
  </si>
  <si>
    <t>3755.01</t>
  </si>
  <si>
    <t xml:space="preserve">Carrera </t>
  </si>
  <si>
    <t>M2-AL-8-C</t>
  </si>
  <si>
    <t>3770.01</t>
  </si>
  <si>
    <t xml:space="preserve">Ladies Gift Deluxe </t>
  </si>
  <si>
    <t>M2-AL-9-A</t>
  </si>
  <si>
    <t>3775.10</t>
  </si>
  <si>
    <t xml:space="preserve">Ladies Gift </t>
  </si>
  <si>
    <t>M2-AL-9-B</t>
  </si>
  <si>
    <t>3805.04</t>
  </si>
  <si>
    <t>Pocket Sweets</t>
  </si>
  <si>
    <t>M2-AL-9-C</t>
  </si>
  <si>
    <t>3830.01</t>
  </si>
  <si>
    <t>Spotlight</t>
  </si>
  <si>
    <t>M2-BR-1-A</t>
  </si>
  <si>
    <t>BR</t>
  </si>
  <si>
    <t>3934.10</t>
  </si>
  <si>
    <t>Beach Box</t>
  </si>
  <si>
    <t>M2-BR-1-B</t>
  </si>
  <si>
    <t xml:space="preserve">4237.03 </t>
  </si>
  <si>
    <t>Twist jongleerset multicolour</t>
  </si>
  <si>
    <t>M2-BR-1-C</t>
  </si>
  <si>
    <t xml:space="preserve">4353.44 </t>
  </si>
  <si>
    <t>Wood Game 5-in-1 spel hout</t>
  </si>
  <si>
    <t>M2-BR-2-A</t>
  </si>
  <si>
    <t>4661.01</t>
  </si>
  <si>
    <t>MicroLight</t>
  </si>
  <si>
    <t>M2-BR-2-B</t>
  </si>
  <si>
    <t>4809.30</t>
  </si>
  <si>
    <t xml:space="preserve">Bulldog </t>
  </si>
  <si>
    <t>M2-BR-2-C</t>
  </si>
  <si>
    <t>4846.40</t>
  </si>
  <si>
    <t xml:space="preserve">Browny Bear </t>
  </si>
  <si>
    <t>M2-BR-3-A</t>
  </si>
  <si>
    <t>4853.40</t>
  </si>
  <si>
    <t xml:space="preserve">Big Brown Bear </t>
  </si>
  <si>
    <t>M2-BR-3-B</t>
  </si>
  <si>
    <t>3127.44</t>
  </si>
  <si>
    <t>Jump springtouw hout</t>
  </si>
  <si>
    <t>M2-BR-3-C</t>
  </si>
  <si>
    <t>4854.40</t>
  </si>
  <si>
    <t>Cuddle Bear XL knuffelbeer bruin</t>
  </si>
  <si>
    <t>M2-BR-4-A</t>
  </si>
  <si>
    <t>4894.40</t>
  </si>
  <si>
    <t xml:space="preserve">Goodnigth Bear </t>
  </si>
  <si>
    <t>M2-BR-4-B</t>
  </si>
  <si>
    <t>4961.40</t>
  </si>
  <si>
    <t xml:space="preserve">Prof </t>
  </si>
  <si>
    <t>M2-BR-4-C</t>
  </si>
  <si>
    <t>5053.40</t>
  </si>
  <si>
    <t xml:space="preserve">Cuddle Bear XL </t>
  </si>
  <si>
    <t>M2-BR-5-A</t>
  </si>
  <si>
    <t>5258.01</t>
  </si>
  <si>
    <t>Whitescannner</t>
  </si>
  <si>
    <t>M2-BR-5-B</t>
  </si>
  <si>
    <t>5632.90</t>
  </si>
  <si>
    <t xml:space="preserve">Gleece Elephant  </t>
  </si>
  <si>
    <t>M2-BR-5-C</t>
  </si>
  <si>
    <t xml:space="preserve">5716.98 </t>
  </si>
  <si>
    <t>Wine Games wijnset zwart</t>
  </si>
  <si>
    <t>L010</t>
  </si>
  <si>
    <t>M2-BR-6-A</t>
  </si>
  <si>
    <t>5823.40</t>
  </si>
  <si>
    <t xml:space="preserve">Doc </t>
  </si>
  <si>
    <t>M2-BR-6-B</t>
  </si>
  <si>
    <t>7834.98</t>
  </si>
  <si>
    <t>Duo jeu de boules zwart</t>
  </si>
  <si>
    <t>M2-BR-6-C</t>
  </si>
  <si>
    <t>2806.01</t>
  </si>
  <si>
    <t>Home &amp; living</t>
  </si>
  <si>
    <t xml:space="preserve">LongLite </t>
  </si>
  <si>
    <t>M1-AL-1-A</t>
  </si>
  <si>
    <t>MAG1</t>
  </si>
  <si>
    <t>3341.04</t>
  </si>
  <si>
    <t xml:space="preserve">IceCubeCooler </t>
  </si>
  <si>
    <t>M1-AL-1-B</t>
  </si>
  <si>
    <t>3630.03</t>
  </si>
  <si>
    <t xml:space="preserve">Arpron </t>
  </si>
  <si>
    <t>M1-AL-1-C</t>
  </si>
  <si>
    <t>3667.01</t>
  </si>
  <si>
    <t>Wine Taste</t>
  </si>
  <si>
    <t>M1-AL-2-A</t>
  </si>
  <si>
    <t>3861.01</t>
  </si>
  <si>
    <t xml:space="preserve">Light Mach XL </t>
  </si>
  <si>
    <t>M1-AL-2-B</t>
  </si>
  <si>
    <t>4333.01</t>
  </si>
  <si>
    <t>Bordeaux</t>
  </si>
  <si>
    <t>M1-AL-2-C</t>
  </si>
  <si>
    <t>4467.01</t>
  </si>
  <si>
    <t xml:space="preserve">SteelLite </t>
  </si>
  <si>
    <t>M1-AL-3-A</t>
  </si>
  <si>
    <t>5063.01</t>
  </si>
  <si>
    <t>Vindeux</t>
  </si>
  <si>
    <t>M1-AL-3-B</t>
  </si>
  <si>
    <t>5879.01</t>
  </si>
  <si>
    <t xml:space="preserve">Inspiration </t>
  </si>
  <si>
    <t>M1-AL-3-C</t>
  </si>
  <si>
    <t>6284.60</t>
  </si>
  <si>
    <t xml:space="preserve">Fire Fighter </t>
  </si>
  <si>
    <t>M1-AL-4-A</t>
  </si>
  <si>
    <t>6402.01</t>
  </si>
  <si>
    <t xml:space="preserve">Ice Bucket </t>
  </si>
  <si>
    <t>M1-AL-4-B</t>
  </si>
  <si>
    <t>6803.01</t>
  </si>
  <si>
    <t>Fire Brigade</t>
  </si>
  <si>
    <t>M1-AL-4-C</t>
  </si>
  <si>
    <t>6882.01</t>
  </si>
  <si>
    <t xml:space="preserve">Cool Steen </t>
  </si>
  <si>
    <t>M1-AL-5-A</t>
  </si>
  <si>
    <t>7046.61</t>
  </si>
  <si>
    <t>Château</t>
  </si>
  <si>
    <t>M1-AL-5-B</t>
  </si>
  <si>
    <t>7151.01</t>
  </si>
  <si>
    <t>Pinot Noir</t>
  </si>
  <si>
    <t>M1-AL-5-C</t>
  </si>
  <si>
    <t>7806.01</t>
  </si>
  <si>
    <t>Grandeur</t>
  </si>
  <si>
    <t>M1-AL-6-A</t>
  </si>
  <si>
    <t>7967.01</t>
  </si>
  <si>
    <t>Bar Tender</t>
  </si>
  <si>
    <t>M1-AL-6-B</t>
  </si>
  <si>
    <t>3171.30</t>
  </si>
  <si>
    <t>Kalenders en agenda's</t>
  </si>
  <si>
    <t>Business Calender</t>
  </si>
  <si>
    <t>L002</t>
  </si>
  <si>
    <t>M1-AL-6-C</t>
  </si>
  <si>
    <t>3610.01</t>
  </si>
  <si>
    <t>Euroselect agenda</t>
  </si>
  <si>
    <t>M1-AL-7-A</t>
  </si>
  <si>
    <t>3297.10</t>
  </si>
  <si>
    <t>Verjaardagskalender Wildlife</t>
  </si>
  <si>
    <t>M1-AL-7-B</t>
  </si>
  <si>
    <t>4713.30</t>
  </si>
  <si>
    <t>Eurotop balacron agenda kobaltblauw</t>
  </si>
  <si>
    <t>M1-AL-7-C</t>
  </si>
  <si>
    <t>5713.30</t>
  </si>
  <si>
    <t>Eurodirect agenda 4-talig</t>
  </si>
  <si>
    <t>M1-AL-8-A</t>
  </si>
  <si>
    <t>5923.30</t>
  </si>
  <si>
    <t>Eurodirect sabana 4-talig</t>
  </si>
  <si>
    <t>M1-AL-8-B</t>
  </si>
  <si>
    <t>1901.01</t>
  </si>
  <si>
    <t>Lampen &amp; Gereedschappen</t>
  </si>
  <si>
    <t>MiracleLight</t>
  </si>
  <si>
    <t>L011</t>
  </si>
  <si>
    <t>M1-AL-8-C</t>
  </si>
  <si>
    <t>2118.01</t>
  </si>
  <si>
    <t xml:space="preserve">SmartLED </t>
  </si>
  <si>
    <t>M1-AL-9-A</t>
  </si>
  <si>
    <t>2229.01</t>
  </si>
  <si>
    <t xml:space="preserve">SquareLed Mini </t>
  </si>
  <si>
    <t>M1-AL-9-B</t>
  </si>
  <si>
    <t>3811.01</t>
  </si>
  <si>
    <t>Bright LED</t>
  </si>
  <si>
    <t>M1-AL-9-C</t>
  </si>
  <si>
    <t>4319.01</t>
  </si>
  <si>
    <t>Square Led</t>
  </si>
  <si>
    <t>M1-AL-10-A</t>
  </si>
  <si>
    <t>4592.01</t>
  </si>
  <si>
    <t xml:space="preserve">Laser&amp;led </t>
  </si>
  <si>
    <t>M1-AL-10-B</t>
  </si>
  <si>
    <t>4967.01</t>
  </si>
  <si>
    <t xml:space="preserve">Camping LED </t>
  </si>
  <si>
    <t>M1-AL-10-C</t>
  </si>
  <si>
    <t>5201.30</t>
  </si>
  <si>
    <t xml:space="preserve">Torch Line 1 Watt </t>
  </si>
  <si>
    <t>M1-AL-11-A</t>
  </si>
  <si>
    <t>5425.01</t>
  </si>
  <si>
    <t>Handsfree Zaklamp</t>
  </si>
  <si>
    <t>M1-AL-11-B</t>
  </si>
  <si>
    <t>5529.60</t>
  </si>
  <si>
    <t xml:space="preserve">Victorinox EcoLine 8 </t>
  </si>
  <si>
    <t>M1-AL-11-C</t>
  </si>
  <si>
    <t>6288.01</t>
  </si>
  <si>
    <t xml:space="preserve">LED-Booster 1 Watt </t>
  </si>
  <si>
    <t>M1-AL-12-A</t>
  </si>
  <si>
    <t>6629.60</t>
  </si>
  <si>
    <t xml:space="preserve">Victorinox EcoLine 9 </t>
  </si>
  <si>
    <t>M1-AL-12-B</t>
  </si>
  <si>
    <t>6788.30</t>
  </si>
  <si>
    <t xml:space="preserve">Quattro </t>
  </si>
  <si>
    <t>M1-AL-12-C</t>
  </si>
  <si>
    <t>7031.30</t>
  </si>
  <si>
    <t>Mini Mag-Lite AAA</t>
  </si>
  <si>
    <t>M1-AL-13-A</t>
  </si>
  <si>
    <t>7500.01</t>
  </si>
  <si>
    <t xml:space="preserve">Cree-LED 3 Watt </t>
  </si>
  <si>
    <t>M1-AL-13-B</t>
  </si>
  <si>
    <t>7530.60</t>
  </si>
  <si>
    <t xml:space="preserve">Victorinox EcoLine 12 </t>
  </si>
  <si>
    <t>M1-AL-13-C</t>
  </si>
  <si>
    <t>7532.60</t>
  </si>
  <si>
    <t xml:space="preserve">Victorinox EcoLine 7 </t>
  </si>
  <si>
    <t>M1-AL-14-A</t>
  </si>
  <si>
    <t>7534.30</t>
  </si>
  <si>
    <t xml:space="preserve">Classic </t>
  </si>
  <si>
    <t>M1-AL-14-B</t>
  </si>
  <si>
    <t>7550.98</t>
  </si>
  <si>
    <t xml:space="preserve">LED-Booster 3 Watt </t>
  </si>
  <si>
    <t>M1-AL-14-C</t>
  </si>
  <si>
    <t>8116.98</t>
  </si>
  <si>
    <t>Mini Mag-Lite AA Victorinox</t>
  </si>
  <si>
    <t>M1-AL-15-A</t>
  </si>
  <si>
    <t>8117.98</t>
  </si>
  <si>
    <t xml:space="preserve">Mag-Lite C-cel </t>
  </si>
  <si>
    <t>M1-AL-15-B</t>
  </si>
  <si>
    <t>8201.98</t>
  </si>
  <si>
    <t xml:space="preserve">Mini Mag-Lite LED AA </t>
  </si>
  <si>
    <t>M1-AL-15-C</t>
  </si>
  <si>
    <t>8318.60</t>
  </si>
  <si>
    <t>Victorinox EcoLine 15</t>
  </si>
  <si>
    <t>M1-AL-16-A</t>
  </si>
  <si>
    <t>8517.30</t>
  </si>
  <si>
    <t xml:space="preserve">Swiss Card Lite </t>
  </si>
  <si>
    <t>M1-AL-16-B</t>
  </si>
  <si>
    <t>8667.98</t>
  </si>
  <si>
    <t>LED Mag-Lite USA</t>
  </si>
  <si>
    <t>M1-AL-16-C</t>
  </si>
  <si>
    <t>1460.01</t>
  </si>
  <si>
    <t>Lampen &amp;Gereedschappen</t>
  </si>
  <si>
    <t xml:space="preserve">SmartTool </t>
  </si>
  <si>
    <t>M1-AL-17-A</t>
  </si>
  <si>
    <t>1926.10</t>
  </si>
  <si>
    <t xml:space="preserve">Carpenter </t>
  </si>
  <si>
    <t>M1-AL-17-B</t>
  </si>
  <si>
    <t>1926.20</t>
  </si>
  <si>
    <t>Carpenter timmermanspotlood geel</t>
  </si>
  <si>
    <t>M1-AL-17-C</t>
  </si>
  <si>
    <t>2328.10</t>
  </si>
  <si>
    <t>Jumbo</t>
  </si>
  <si>
    <t>M1-AL-18-A</t>
  </si>
  <si>
    <t>2330.30</t>
  </si>
  <si>
    <t>Companion</t>
  </si>
  <si>
    <t>M1-AL-18-B</t>
  </si>
  <si>
    <t>2354.01</t>
  </si>
  <si>
    <t>ClipLED lamp zilver</t>
  </si>
  <si>
    <t>M1-AL-18-C</t>
  </si>
  <si>
    <t>3000.98</t>
  </si>
  <si>
    <t xml:space="preserve">ToolPen </t>
  </si>
  <si>
    <t>M1-BR-1-A</t>
  </si>
  <si>
    <t>3405.01</t>
  </si>
  <si>
    <t xml:space="preserve">MiniMulti </t>
  </si>
  <si>
    <t>M1-BR-1-B</t>
  </si>
  <si>
    <t>3601.10</t>
  </si>
  <si>
    <t>Metric vouwmeter wit</t>
  </si>
  <si>
    <t>M1-BR-1-C</t>
  </si>
  <si>
    <t>3720.01</t>
  </si>
  <si>
    <t>Tinboy</t>
  </si>
  <si>
    <t>M1-BR-2-A</t>
  </si>
  <si>
    <t>4100.30</t>
  </si>
  <si>
    <t xml:space="preserve">Everest </t>
  </si>
  <si>
    <t>M1-BR-2-B</t>
  </si>
  <si>
    <t>4184.30</t>
  </si>
  <si>
    <t>Star LED lamp blauw</t>
  </si>
  <si>
    <t>M1-BR-2-C</t>
  </si>
  <si>
    <t>4205.30</t>
  </si>
  <si>
    <t xml:space="preserve">Micro Tool </t>
  </si>
  <si>
    <t>M1-BR-3-A</t>
  </si>
  <si>
    <t>4205.93</t>
  </si>
  <si>
    <t>Micro Tool multitang antraciet</t>
  </si>
  <si>
    <t>M1-BR-3-B</t>
  </si>
  <si>
    <t>4395.01</t>
  </si>
  <si>
    <t xml:space="preserve">Glame </t>
  </si>
  <si>
    <t>M1-BR-3-C</t>
  </si>
  <si>
    <t>4440.01</t>
  </si>
  <si>
    <t xml:space="preserve">SurviTool </t>
  </si>
  <si>
    <t>M1-BR-4-A</t>
  </si>
  <si>
    <t>4517.20</t>
  </si>
  <si>
    <t>Expert 3 meter</t>
  </si>
  <si>
    <t>M1-BR-4-B</t>
  </si>
  <si>
    <t>4518.20</t>
  </si>
  <si>
    <t xml:space="preserve">Expert 5 meter </t>
  </si>
  <si>
    <t>M1-BR-4-C</t>
  </si>
  <si>
    <t>5775.01</t>
  </si>
  <si>
    <t xml:space="preserve">Combi Top </t>
  </si>
  <si>
    <t>M1-BR-5-A</t>
  </si>
  <si>
    <t>6148.01</t>
  </si>
  <si>
    <t xml:space="preserve">Major </t>
  </si>
  <si>
    <t>M1-BR-5-B</t>
  </si>
  <si>
    <t>6243.01</t>
  </si>
  <si>
    <t xml:space="preserve">Colonel </t>
  </si>
  <si>
    <t>M1-BR-5-C</t>
  </si>
  <si>
    <t>6335.90</t>
  </si>
  <si>
    <t>Compactool gereedschapsset grijs</t>
  </si>
  <si>
    <t>M1-BR-6-A</t>
  </si>
  <si>
    <t>6740.01</t>
  </si>
  <si>
    <t xml:space="preserve">Torch Tool </t>
  </si>
  <si>
    <t>M1-BR-6-B</t>
  </si>
  <si>
    <t>7042.30</t>
  </si>
  <si>
    <t>Mag-Lite Solitaire lamp blauw</t>
  </si>
  <si>
    <t>M1-BR-6-C</t>
  </si>
  <si>
    <t>8115.30</t>
  </si>
  <si>
    <t>Mini Mag-Lite AA lamp blauw</t>
  </si>
  <si>
    <t>M1-BR-7-A</t>
  </si>
  <si>
    <t>1210.44</t>
  </si>
  <si>
    <t>Nieuwe artikelen</t>
  </si>
  <si>
    <t>Yoyo jojo hout</t>
  </si>
  <si>
    <t>M1-AR-1-A</t>
  </si>
  <si>
    <t>1438.30</t>
  </si>
  <si>
    <t>Boston stylo blauw</t>
  </si>
  <si>
    <t>M1-AR-1-B</t>
  </si>
  <si>
    <t>2039.30</t>
  </si>
  <si>
    <t>Safe sleutelhanger blauw</t>
  </si>
  <si>
    <t>M1-AR-1-C</t>
  </si>
  <si>
    <t>2548.30</t>
  </si>
  <si>
    <t>Freezy stylo blauw</t>
  </si>
  <si>
    <t>M1-AR-2-A</t>
  </si>
  <si>
    <t>2819.30</t>
  </si>
  <si>
    <t>SeeMe spiegeltje transparantblauw</t>
  </si>
  <si>
    <t>M1-AR-2-B</t>
  </si>
  <si>
    <t>3089.30</t>
  </si>
  <si>
    <t>FlatScan sleutelhanger/lampje blauw</t>
  </si>
  <si>
    <t>M1-AR-2-C</t>
  </si>
  <si>
    <t xml:space="preserve">1972.20 </t>
  </si>
  <si>
    <t>Outdoor en vrije tijd</t>
  </si>
  <si>
    <t>PopUp frisbee geel</t>
  </si>
  <si>
    <t>M2-BL-1-A</t>
  </si>
  <si>
    <t>BL</t>
  </si>
  <si>
    <t>3222.04</t>
  </si>
  <si>
    <t xml:space="preserve">Sportdrink bidon transparant </t>
  </si>
  <si>
    <t>L009</t>
  </si>
  <si>
    <t>M2-BL-1-B</t>
  </si>
  <si>
    <t>3222.60</t>
  </si>
  <si>
    <t>Sportdrink bidon rood</t>
  </si>
  <si>
    <t>M2-BL-1-C</t>
  </si>
  <si>
    <t xml:space="preserve">4267.35 </t>
  </si>
  <si>
    <t>Cool Bike fiets-/koeltas donkerblauw/grijs</t>
  </si>
  <si>
    <t>M2-BL-2-A</t>
  </si>
  <si>
    <t xml:space="preserve">4647.04 </t>
  </si>
  <si>
    <t>Miles stappenteller transparant</t>
  </si>
  <si>
    <t>M2-BL-2-B</t>
  </si>
  <si>
    <t xml:space="preserve">4829.98 </t>
  </si>
  <si>
    <t>Beach Games spel zwart</t>
  </si>
  <si>
    <t>M2-BL-2-C</t>
  </si>
  <si>
    <t xml:space="preserve">4833.20 </t>
  </si>
  <si>
    <t>Colorado paraplu geel</t>
  </si>
  <si>
    <t>M2-BL-3-A</t>
  </si>
  <si>
    <t xml:space="preserve">4833.98 </t>
  </si>
  <si>
    <t>Colorado paraplu zwart</t>
  </si>
  <si>
    <t>M2-BL-3-B</t>
  </si>
  <si>
    <t>8555.31</t>
  </si>
  <si>
    <t>Picknick Blues picknick/koeltas lichtblauw</t>
  </si>
  <si>
    <t>M2-BL-3-C</t>
  </si>
  <si>
    <t xml:space="preserve">9518.61 </t>
  </si>
  <si>
    <t>Golf Pro golfset hout</t>
  </si>
  <si>
    <t>M2-BL-4-A</t>
  </si>
  <si>
    <t>1080.61</t>
  </si>
  <si>
    <t>Schrijfwaren</t>
  </si>
  <si>
    <t xml:space="preserve">Costa </t>
  </si>
  <si>
    <t>M2-BL-4-B</t>
  </si>
  <si>
    <t>1109.50</t>
  </si>
  <si>
    <t>Striper</t>
  </si>
  <si>
    <t>M2-BL-4-C</t>
  </si>
  <si>
    <t>1120.20</t>
  </si>
  <si>
    <t xml:space="preserve">Winner </t>
  </si>
  <si>
    <t>M2-BL-5-A</t>
  </si>
  <si>
    <t>1208.60</t>
  </si>
  <si>
    <t>Coaster</t>
  </si>
  <si>
    <t>M2-BL-5-B</t>
  </si>
  <si>
    <t>1227.10</t>
  </si>
  <si>
    <t xml:space="preserve">Flexwrite </t>
  </si>
  <si>
    <t>M2-BL-5-C</t>
  </si>
  <si>
    <t>1263.10</t>
  </si>
  <si>
    <t xml:space="preserve">Signpiont </t>
  </si>
  <si>
    <t>M2-BL-6-A</t>
  </si>
  <si>
    <t>1315.80</t>
  </si>
  <si>
    <t xml:space="preserve">Jazzy </t>
  </si>
  <si>
    <t>M2-BL-6-B</t>
  </si>
  <si>
    <t>1316.30</t>
  </si>
  <si>
    <t xml:space="preserve">Starsky </t>
  </si>
  <si>
    <t>M2-BL-6-C</t>
  </si>
  <si>
    <t>1319.44</t>
  </si>
  <si>
    <t xml:space="preserve">Sixcolour </t>
  </si>
  <si>
    <t>M2-BL-7-A</t>
  </si>
  <si>
    <t>1321.98</t>
  </si>
  <si>
    <t>NostalgieSilver</t>
  </si>
  <si>
    <t>M2-BL-7-B</t>
  </si>
  <si>
    <t>1333.30</t>
  </si>
  <si>
    <t>Flex Silver</t>
  </si>
  <si>
    <t>M2-BL-7-C</t>
  </si>
  <si>
    <t>1409.44</t>
  </si>
  <si>
    <t>Pencil potlood hout</t>
  </si>
  <si>
    <t>M2-BL-8-A</t>
  </si>
  <si>
    <t>1413.10</t>
  </si>
  <si>
    <t xml:space="preserve">Tipclip </t>
  </si>
  <si>
    <t>M2-BL-8-B</t>
  </si>
  <si>
    <t>1414.70</t>
  </si>
  <si>
    <t>CoulClip</t>
  </si>
  <si>
    <t>M2-BL-8-C</t>
  </si>
  <si>
    <t>1420.10</t>
  </si>
  <si>
    <t xml:space="preserve">Inline </t>
  </si>
  <si>
    <t>M2-BL-9-A</t>
  </si>
  <si>
    <t>1437.30</t>
  </si>
  <si>
    <t>Bounce</t>
  </si>
  <si>
    <t>M2-BL-9-B</t>
  </si>
  <si>
    <t>1480.31</t>
  </si>
  <si>
    <t>Gracia</t>
  </si>
  <si>
    <t>M2-BL-9-C</t>
  </si>
  <si>
    <t>1529.01</t>
  </si>
  <si>
    <t xml:space="preserve">Quattrocolour </t>
  </si>
  <si>
    <t>M2-BL-10-A</t>
  </si>
  <si>
    <t>1546.30</t>
  </si>
  <si>
    <t xml:space="preserve">Jolly </t>
  </si>
  <si>
    <t>M2-BL-10-B</t>
  </si>
  <si>
    <t>1547.60</t>
  </si>
  <si>
    <t>Paris</t>
  </si>
  <si>
    <t>M2-BL-10-C</t>
  </si>
  <si>
    <t>1602.90</t>
  </si>
  <si>
    <t>Wave</t>
  </si>
  <si>
    <t>M2-BL-11-A</t>
  </si>
  <si>
    <t>1615.01</t>
  </si>
  <si>
    <t xml:space="preserve">Sharp </t>
  </si>
  <si>
    <t>M2-BL-11-B</t>
  </si>
  <si>
    <t>1727.30</t>
  </si>
  <si>
    <t>PearlStylo</t>
  </si>
  <si>
    <t>M2-BL-11-C</t>
  </si>
  <si>
    <t>1732.01</t>
  </si>
  <si>
    <t>Morris</t>
  </si>
  <si>
    <t>M2-BL-12-A</t>
  </si>
  <si>
    <t>1740.61</t>
  </si>
  <si>
    <t>Clistar</t>
  </si>
  <si>
    <t>M2-BL-12-B</t>
  </si>
  <si>
    <t>1826.70</t>
  </si>
  <si>
    <t>Transaccent</t>
  </si>
  <si>
    <t>M2-BL-12-C</t>
  </si>
  <si>
    <t>1835.10</t>
  </si>
  <si>
    <t>Tip</t>
  </si>
  <si>
    <t>M2-BL-13-A</t>
  </si>
  <si>
    <t>1836.98</t>
  </si>
  <si>
    <t xml:space="preserve">Blacktip </t>
  </si>
  <si>
    <t>M2-BL-13-B</t>
  </si>
  <si>
    <t>1837.30</t>
  </si>
  <si>
    <t>Icetip</t>
  </si>
  <si>
    <t>M2-BL-13-C</t>
  </si>
  <si>
    <t>1957.01</t>
  </si>
  <si>
    <t xml:space="preserve">Correctwite </t>
  </si>
  <si>
    <t>M2-BL-14-A</t>
  </si>
  <si>
    <t>1980.01</t>
  </si>
  <si>
    <t>schrijfwaren</t>
  </si>
  <si>
    <t xml:space="preserve">Savoy </t>
  </si>
  <si>
    <t>M2-BL-14-B</t>
  </si>
  <si>
    <t>2202.01</t>
  </si>
  <si>
    <t xml:space="preserve">LuckyLooks </t>
  </si>
  <si>
    <t>M2-BL-14-C</t>
  </si>
  <si>
    <t>2219.03</t>
  </si>
  <si>
    <t>DinoCombi</t>
  </si>
  <si>
    <t>M2-BL-15-A</t>
  </si>
  <si>
    <t>2438.01</t>
  </si>
  <si>
    <t>Clic-It</t>
  </si>
  <si>
    <t>M2-BL-15-B</t>
  </si>
  <si>
    <t>2464.01</t>
  </si>
  <si>
    <t xml:space="preserve">Sydney </t>
  </si>
  <si>
    <t>M2-BL-15-C</t>
  </si>
  <si>
    <t>2568.01</t>
  </si>
  <si>
    <t>Motion</t>
  </si>
  <si>
    <t>M2-BL-16-A</t>
  </si>
  <si>
    <t>2574.10</t>
  </si>
  <si>
    <t>Bloom</t>
  </si>
  <si>
    <t>M2-BL-16-B</t>
  </si>
  <si>
    <t>2838.99</t>
  </si>
  <si>
    <t xml:space="preserve">Handwrite </t>
  </si>
  <si>
    <t>M2-BL-16-C</t>
  </si>
  <si>
    <t>2857.99</t>
  </si>
  <si>
    <t xml:space="preserve">Funwrite </t>
  </si>
  <si>
    <t>M2-BL-17-A</t>
  </si>
  <si>
    <t>2912.30</t>
  </si>
  <si>
    <t>MiniMemo memoboekje blauw</t>
  </si>
  <si>
    <t>L005</t>
  </si>
  <si>
    <t>M2-BL-17-B</t>
  </si>
  <si>
    <t>3217.98</t>
  </si>
  <si>
    <t xml:space="preserve">Smile </t>
  </si>
  <si>
    <t>M2-BL-17-C</t>
  </si>
  <si>
    <t>3218.99</t>
  </si>
  <si>
    <t xml:space="preserve">Flowerpower </t>
  </si>
  <si>
    <t>M2-BL-18-A</t>
  </si>
  <si>
    <t>3235.04</t>
  </si>
  <si>
    <t>Markfive</t>
  </si>
  <si>
    <t>M2-BL-18-B</t>
  </si>
  <si>
    <t>3245.44</t>
  </si>
  <si>
    <t>ColorWoody Hout</t>
  </si>
  <si>
    <t>M2-BL-18-C</t>
  </si>
  <si>
    <t>3287.01</t>
  </si>
  <si>
    <t xml:space="preserve">Delta </t>
  </si>
  <si>
    <t>M2-CR-1-A</t>
  </si>
  <si>
    <t>CR</t>
  </si>
  <si>
    <t>3421.10</t>
  </si>
  <si>
    <t xml:space="preserve">Handmarker </t>
  </si>
  <si>
    <t>M2-CR-1-B</t>
  </si>
  <si>
    <t>3467.01</t>
  </si>
  <si>
    <t xml:space="preserve">Accentive </t>
  </si>
  <si>
    <t>M2-CR-1-C</t>
  </si>
  <si>
    <t>3597.03</t>
  </si>
  <si>
    <t>Colourcase</t>
  </si>
  <si>
    <t>M2-CR-2-A</t>
  </si>
  <si>
    <t>3604.10</t>
  </si>
  <si>
    <t>Triomarker</t>
  </si>
  <si>
    <t>M2-CR-2-B</t>
  </si>
  <si>
    <t>3747.01</t>
  </si>
  <si>
    <t>Accentive markeerstiften</t>
  </si>
  <si>
    <t>M2-CR-2-C</t>
  </si>
  <si>
    <t>4204.10</t>
  </si>
  <si>
    <t>Takefive</t>
  </si>
  <si>
    <t>M2-CR-3-A</t>
  </si>
  <si>
    <t>4310.30</t>
  </si>
  <si>
    <t>Zeppelin Schrijfset blauw</t>
  </si>
  <si>
    <t>M2-CR-3-B</t>
  </si>
  <si>
    <t>6695.98</t>
  </si>
  <si>
    <t>Super Carbon 5-in-1 zwart</t>
  </si>
  <si>
    <t>M2-CR-3-C</t>
  </si>
  <si>
    <t>3611.92</t>
  </si>
  <si>
    <t>Tassen en reizen</t>
  </si>
  <si>
    <t>College Bag schoudertas donkergrijs</t>
  </si>
  <si>
    <t>M2-CR-4-A</t>
  </si>
  <si>
    <t>4286.90</t>
  </si>
  <si>
    <t>Trip rugzak grijs</t>
  </si>
  <si>
    <t>M2-CR-4-B</t>
  </si>
  <si>
    <t>7273.30</t>
  </si>
  <si>
    <t>Sports Packer sport-/reistas blauw</t>
  </si>
  <si>
    <t>L014</t>
  </si>
  <si>
    <t>M2-CR-4-C</t>
  </si>
  <si>
    <t>7273.60</t>
  </si>
  <si>
    <t>Sports Packer sport-/reistas rood</t>
  </si>
  <si>
    <t>M2-CR-5-A</t>
  </si>
  <si>
    <t>3095.20</t>
  </si>
  <si>
    <t>Textiel en petten</t>
  </si>
  <si>
    <t>Sprinkle poncho geel</t>
  </si>
  <si>
    <t>L004</t>
  </si>
  <si>
    <t>M2-CR-5-B</t>
  </si>
  <si>
    <t>4911.30</t>
  </si>
  <si>
    <t>Cooper Cap pet kobaltblauw</t>
  </si>
  <si>
    <t>M2-CR-5-C</t>
  </si>
  <si>
    <t>4911.60</t>
  </si>
  <si>
    <t>Cooper Cap pet rood</t>
  </si>
  <si>
    <t>M2-CR-6-A</t>
  </si>
  <si>
    <t>5253.10</t>
  </si>
  <si>
    <t>Sport Line sporthanddoek wit</t>
  </si>
  <si>
    <t>L008</t>
  </si>
  <si>
    <t>M2-CR-6-B</t>
  </si>
  <si>
    <t>6254.31</t>
  </si>
  <si>
    <t>Atlantic Ocean badlaken lichtblauw</t>
  </si>
  <si>
    <t>M2-CR-6-C</t>
  </si>
  <si>
    <t>7012.30</t>
  </si>
  <si>
    <t>Hooded Sweater trui kobaltblauw M/L</t>
  </si>
  <si>
    <t>M2-CR-7-A</t>
  </si>
  <si>
    <t>7012.70</t>
  </si>
  <si>
    <t>Hooded Sweater trui groen M/L</t>
  </si>
  <si>
    <t>M2-CR-7-B</t>
  </si>
  <si>
    <t>8534.30</t>
  </si>
  <si>
    <t>Chicago bodywarmer kobaltblauw L/XL</t>
  </si>
  <si>
    <t>M2-CR-7-C</t>
  </si>
  <si>
    <t>8534.60</t>
  </si>
  <si>
    <t>Chicago bodywarmer rood L/XL</t>
  </si>
  <si>
    <t>M2-CR-8-A</t>
  </si>
  <si>
    <t xml:space="preserve">3651.30 </t>
  </si>
  <si>
    <t>USB en multimedia</t>
  </si>
  <si>
    <t>USB CarCharger oplaadstekker blauw</t>
  </si>
  <si>
    <t>L015</t>
  </si>
  <si>
    <t>M2-CR-8-B</t>
  </si>
  <si>
    <t>3651.98</t>
  </si>
  <si>
    <t>USB CarCharger oplaadstekker zwart</t>
  </si>
  <si>
    <t>M2-CR-8-C</t>
  </si>
  <si>
    <t>4005.98</t>
  </si>
  <si>
    <t>Phone Case beschermhoes zwart</t>
  </si>
  <si>
    <t>L001</t>
  </si>
  <si>
    <t>M2-CR-9-A</t>
  </si>
  <si>
    <t xml:space="preserve">5620.98 </t>
  </si>
  <si>
    <t>Twistspeaker zwart</t>
  </si>
  <si>
    <t>M2-CR-9-B</t>
  </si>
  <si>
    <t xml:space="preserve">8912.01 </t>
  </si>
  <si>
    <t>Solar Charger oplader zilver</t>
  </si>
  <si>
    <t>M2-CR-9-C</t>
  </si>
  <si>
    <t>1014.04</t>
  </si>
  <si>
    <t>Zakelijk en kantoor</t>
  </si>
  <si>
    <t xml:space="preserve">Badge. Afm. 9 x 6 cm. 9g </t>
  </si>
  <si>
    <t>M2-CR-10-A</t>
  </si>
  <si>
    <t>1506.44</t>
  </si>
  <si>
    <t>Woodruler</t>
  </si>
  <si>
    <t>M2-CR-10-B</t>
  </si>
  <si>
    <t>1527.04</t>
  </si>
  <si>
    <t xml:space="preserve">Badge. Afm. 7,5 x 4 cm.7g </t>
  </si>
  <si>
    <t>M2-CR-10-C</t>
  </si>
  <si>
    <t>1919.04</t>
  </si>
  <si>
    <t>Lanyardbage</t>
  </si>
  <si>
    <t>M2-CR-11-A</t>
  </si>
  <si>
    <t>2292.01</t>
  </si>
  <si>
    <t xml:space="preserve">Badgeclip </t>
  </si>
  <si>
    <t>M2-CR-11-B</t>
  </si>
  <si>
    <t>2803.98</t>
  </si>
  <si>
    <t>Cardholder</t>
  </si>
  <si>
    <t>M2-CR-11-C</t>
  </si>
  <si>
    <t xml:space="preserve">3058.30 </t>
  </si>
  <si>
    <t>Clean-IT beeldschermwisser blauw</t>
  </si>
  <si>
    <t>M2-CR-12-A</t>
  </si>
  <si>
    <t>3464.10</t>
  </si>
  <si>
    <t>Notice notitieboekje wit</t>
  </si>
  <si>
    <t>M2-CR-12-B</t>
  </si>
  <si>
    <t>3464.30</t>
  </si>
  <si>
    <t>Notice notitieboekje blauw</t>
  </si>
  <si>
    <t>M2-CR-12-C</t>
  </si>
  <si>
    <t>3468.98</t>
  </si>
  <si>
    <t>Blackstar</t>
  </si>
  <si>
    <t>M2-CR-13-A</t>
  </si>
  <si>
    <t xml:space="preserve">3487.98 </t>
  </si>
  <si>
    <t>Flash Case etui zwart</t>
  </si>
  <si>
    <t>M2-CR-13-B</t>
  </si>
  <si>
    <t xml:space="preserve">3551.30 </t>
  </si>
  <si>
    <t>Mousepad-Insert muismat blauw</t>
  </si>
  <si>
    <t>M2-CR-13-C</t>
  </si>
  <si>
    <t>3576.98</t>
  </si>
  <si>
    <t>Cards</t>
  </si>
  <si>
    <t>M2-CR-14-A</t>
  </si>
  <si>
    <t>3648.98</t>
  </si>
  <si>
    <t xml:space="preserve">Maximemo </t>
  </si>
  <si>
    <t>M2-CR-14-B</t>
  </si>
  <si>
    <t>3692.30</t>
  </si>
  <si>
    <t xml:space="preserve">Econote </t>
  </si>
  <si>
    <t>M2-CR-14-C</t>
  </si>
  <si>
    <t>3879.01</t>
  </si>
  <si>
    <t xml:space="preserve">Document </t>
  </si>
  <si>
    <t>4008.01</t>
  </si>
  <si>
    <t>Loupelight</t>
  </si>
  <si>
    <t>4143.30</t>
  </si>
  <si>
    <t xml:space="preserve">Marketing </t>
  </si>
  <si>
    <t>4213.30</t>
  </si>
  <si>
    <t>Timeman</t>
  </si>
  <si>
    <t>M2-CR-15-A</t>
  </si>
  <si>
    <t>4220.30</t>
  </si>
  <si>
    <t xml:space="preserve">Colour Note </t>
  </si>
  <si>
    <t>M2-CR-15-B</t>
  </si>
  <si>
    <t>4251.98</t>
  </si>
  <si>
    <t>Designo</t>
  </si>
  <si>
    <t>M2-CR-15-C</t>
  </si>
  <si>
    <t>4465.98</t>
  </si>
  <si>
    <t xml:space="preserve">Pico </t>
  </si>
  <si>
    <t>M2-CR-16-A</t>
  </si>
  <si>
    <t xml:space="preserve">4500.10 </t>
  </si>
  <si>
    <t>Web Click webkey wit</t>
  </si>
  <si>
    <t>L012</t>
  </si>
  <si>
    <t>M2-CR-16-B</t>
  </si>
  <si>
    <t xml:space="preserve">4625.30 </t>
  </si>
  <si>
    <t>Optical Mouse computermuis blauw</t>
  </si>
  <si>
    <t>M2-CR-16-C</t>
  </si>
  <si>
    <t xml:space="preserve">4625.98 </t>
  </si>
  <si>
    <t>Optical Mouse computermuis zwart</t>
  </si>
  <si>
    <t>M2-CR-17-A</t>
  </si>
  <si>
    <t>4642.98</t>
  </si>
  <si>
    <t xml:space="preserve">Noto </t>
  </si>
  <si>
    <t>M2-CR-17-B</t>
  </si>
  <si>
    <t>4657.01</t>
  </si>
  <si>
    <t>Carta</t>
  </si>
  <si>
    <t>M2-CR-17-C</t>
  </si>
  <si>
    <t>4677.98</t>
  </si>
  <si>
    <t>Quickwrite</t>
  </si>
  <si>
    <t>M2-CR-18-A</t>
  </si>
  <si>
    <t>4681.01</t>
  </si>
  <si>
    <t>Flexlight</t>
  </si>
  <si>
    <t>M2-CR-18-B</t>
  </si>
  <si>
    <t>4754.98</t>
  </si>
  <si>
    <t>Toledo</t>
  </si>
  <si>
    <t>M2-CR-18-C</t>
  </si>
  <si>
    <t xml:space="preserve">4756.40 </t>
  </si>
  <si>
    <t>Perugia documentenmap bruin</t>
  </si>
  <si>
    <t>M2-CL-1-A</t>
  </si>
  <si>
    <t>4920.30</t>
  </si>
  <si>
    <t>Calcu Memo notitieboekje blauw</t>
  </si>
  <si>
    <t>M2-CL-1-B</t>
  </si>
  <si>
    <t>5208.98</t>
  </si>
  <si>
    <t>Play Count calculator zwart</t>
  </si>
  <si>
    <t>M2-CL-1-C</t>
  </si>
  <si>
    <t>5302.98</t>
  </si>
  <si>
    <t xml:space="preserve">Buisiness Gift </t>
  </si>
  <si>
    <t>M2-CL-2-A</t>
  </si>
  <si>
    <t>5395.98</t>
  </si>
  <si>
    <t xml:space="preserve">Buisiness Gift Deluxe </t>
  </si>
  <si>
    <t>M2-CL-2-B</t>
  </si>
  <si>
    <t>5453.30</t>
  </si>
  <si>
    <t xml:space="preserve">Academy </t>
  </si>
  <si>
    <t>M2-CL-2-C</t>
  </si>
  <si>
    <t>5465.30</t>
  </si>
  <si>
    <t xml:space="preserve">Concepto </t>
  </si>
  <si>
    <t>M2-CL-3-A</t>
  </si>
  <si>
    <t>5812.98</t>
  </si>
  <si>
    <t xml:space="preserve">Windsor </t>
  </si>
  <si>
    <t>M2-CL-3-B</t>
  </si>
  <si>
    <t xml:space="preserve">6001.98 </t>
  </si>
  <si>
    <t>Tablet Case iPad® hoes zwart</t>
  </si>
  <si>
    <t>M2-CL-3-C</t>
  </si>
  <si>
    <t xml:space="preserve">6064.98 </t>
  </si>
  <si>
    <t>Firenze documentenmap zwart</t>
  </si>
  <si>
    <t>M2-CL-4-A</t>
  </si>
  <si>
    <t>6087.98</t>
  </si>
  <si>
    <t xml:space="preserve">Designfoto </t>
  </si>
  <si>
    <t>M2-CL-4-B</t>
  </si>
  <si>
    <t>7523.98</t>
  </si>
  <si>
    <t>Presenter laserpointer zwart</t>
  </si>
  <si>
    <t>M2-CL-4-C</t>
  </si>
  <si>
    <t>7779.98</t>
  </si>
  <si>
    <t>Detroit laptoptas</t>
  </si>
  <si>
    <t>M2-CL-5-A</t>
  </si>
  <si>
    <t>7945.98</t>
  </si>
  <si>
    <t>Top documententas</t>
  </si>
  <si>
    <t>M2-CL-5-B</t>
  </si>
  <si>
    <t>Bestelbon</t>
  </si>
  <si>
    <t>Btw-bedrag</t>
  </si>
  <si>
    <t>TOTAAL</t>
  </si>
  <si>
    <t>Opmerkingen</t>
  </si>
  <si>
    <t>Contactpers.</t>
  </si>
  <si>
    <t xml:space="preserve">Bestelnr. </t>
  </si>
  <si>
    <t>BTW nummer</t>
  </si>
  <si>
    <t>Telefoon</t>
  </si>
  <si>
    <t>E-mail</t>
  </si>
  <si>
    <t xml:space="preserve">Offerte nr. </t>
  </si>
  <si>
    <t>Orderbevestiging</t>
  </si>
  <si>
    <t>Order- bevestiging</t>
  </si>
  <si>
    <t xml:space="preserve">Bestelbon nr. </t>
  </si>
  <si>
    <t>Uw kenmerk</t>
  </si>
  <si>
    <t>Leveringsvoorwaarden:</t>
  </si>
  <si>
    <t>Betalingsvoorwaarden:</t>
  </si>
  <si>
    <t>Prijs</t>
  </si>
  <si>
    <t>Gewicht in kg</t>
  </si>
  <si>
    <t>Korting</t>
  </si>
  <si>
    <t>Administratiekosten</t>
  </si>
  <si>
    <t>Leveringskosten</t>
  </si>
  <si>
    <t>Leveringsbon</t>
  </si>
  <si>
    <t xml:space="preserve">Leveringsnr. </t>
  </si>
  <si>
    <t xml:space="preserve">Order- bevestigingnr . </t>
  </si>
  <si>
    <t>B/XX</t>
  </si>
  <si>
    <t>OF/20XX-XX</t>
  </si>
  <si>
    <t>LB/XX</t>
  </si>
  <si>
    <t>OBV/XX</t>
  </si>
  <si>
    <t>Frankering:</t>
  </si>
  <si>
    <t>Paraaf:</t>
  </si>
  <si>
    <t xml:space="preserve">Vervoer per: </t>
  </si>
  <si>
    <t>Handtekening klant:</t>
  </si>
  <si>
    <t>Heeft in goede staat de bovenvermelde goederen ontvangen.</t>
  </si>
  <si>
    <t>Prijs- aanvraag</t>
  </si>
  <si>
    <t>P/XX</t>
  </si>
  <si>
    <t>Brutobedrag</t>
  </si>
  <si>
    <t xml:space="preserve">Omschrijving </t>
  </si>
  <si>
    <t>OFFERTE</t>
  </si>
  <si>
    <t>Hilde Dierkx</t>
  </si>
  <si>
    <t>Telefoonnummer</t>
  </si>
  <si>
    <t>0478/854.306</t>
  </si>
  <si>
    <t>0471/710.366</t>
  </si>
  <si>
    <t>0479/521.666</t>
  </si>
  <si>
    <t>louis.deschutter@hotelbelfort.be</t>
  </si>
  <si>
    <t>raf.stessens@drankenhal.debleker.be</t>
  </si>
  <si>
    <t>info@garagefransen.be</t>
  </si>
  <si>
    <t>info@deckers.be</t>
  </si>
  <si>
    <t>basisschool@deklimtoren.be</t>
  </si>
  <si>
    <t>info@landers.be</t>
  </si>
  <si>
    <t>info.kdv@pagadder.be</t>
  </si>
  <si>
    <t>robin.loos@robrechts.be</t>
  </si>
  <si>
    <t>0477/120.130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</si>
</sst>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yyyy\-mm\-dd;@"/>
    <numFmt numFmtId="165" formatCode="0\ %"/>
    <numFmt numFmtId="166" formatCode="#\ ##0"/>
    <numFmt numFmtId="167" formatCode="#\ ##0.00"/>
    <numFmt numFmtId="168" formatCode="&quot;€&quot;\ #,##0.00"/>
    <numFmt numFmtId="169" formatCode="0.00\ %"/>
    <numFmt numFmtId="170" formatCode="&quot;€ &quot;* ###0.00"/>
    <numFmt numFmtId="171" formatCode="&quot;€ &quot;#,##0.00"/>
    <numFmt numFmtId="174" formatCode="#,##0.00\ &quot;€&quot;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99CC"/>
      <name val="Calibri"/>
      <family val="2"/>
      <scheme val="minor"/>
    </font>
    <font>
      <sz val="28"/>
      <color rgb="FF0099CC"/>
      <name val="Arial Black"/>
      <family val="2"/>
    </font>
    <font>
      <b/>
      <sz val="12"/>
      <color rgb="FF0099CC"/>
      <name val="Arial"/>
      <family val="2"/>
    </font>
    <font>
      <sz val="10"/>
      <color rgb="FF0099CC"/>
      <name val="Arial"/>
      <family val="2"/>
    </font>
    <font>
      <b/>
      <sz val="10"/>
      <color rgb="FF0099CC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color indexed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4"/>
      <color rgb="FF0099CC"/>
      <name val="Arial"/>
      <family val="2"/>
    </font>
    <font>
      <vertAlign val="superscript"/>
      <sz val="14"/>
      <name val="Arial"/>
      <family val="2"/>
    </font>
    <font>
      <u/>
      <vertAlign val="superscript"/>
      <sz val="14"/>
      <name val="Arial"/>
      <family val="2"/>
    </font>
    <font>
      <u/>
      <vertAlign val="superscript"/>
      <sz val="14"/>
      <color rgb="FF0099CC"/>
      <name val="Arial"/>
      <family val="2"/>
    </font>
    <font>
      <sz val="14"/>
      <color theme="1"/>
      <name val="Calibri"/>
      <family val="2"/>
      <scheme val="minor"/>
    </font>
    <font>
      <b/>
      <i/>
      <vertAlign val="superscript"/>
      <sz val="14"/>
      <name val="Arial"/>
      <family val="2"/>
    </font>
    <font>
      <vertAlign val="superscript"/>
      <sz val="14"/>
      <color theme="1"/>
      <name val="Arial"/>
      <family val="2"/>
    </font>
    <font>
      <u/>
      <vertAlign val="superscript"/>
      <sz val="14"/>
      <color theme="1"/>
      <name val="Arial"/>
      <family val="2"/>
    </font>
    <font>
      <b/>
      <sz val="11"/>
      <color rgb="FF0099CC"/>
      <name val="Arial"/>
      <family val="2"/>
    </font>
    <font>
      <b/>
      <sz val="16"/>
      <color rgb="FF0099CC"/>
      <name val="Calibri"/>
      <family val="2"/>
      <scheme val="minor"/>
    </font>
    <font>
      <sz val="12"/>
      <color rgb="FF0099CC"/>
      <name val="Calibri"/>
      <family val="2"/>
      <scheme val="minor"/>
    </font>
    <font>
      <sz val="12"/>
      <color rgb="FF0099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9CC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0099CC"/>
      </left>
      <right/>
      <top style="thick">
        <color rgb="FF0099CC"/>
      </top>
      <bottom/>
      <diagonal/>
    </border>
    <border>
      <left/>
      <right/>
      <top style="thick">
        <color rgb="FF0099CC"/>
      </top>
      <bottom/>
      <diagonal/>
    </border>
    <border>
      <left/>
      <right style="thick">
        <color rgb="FF0099CC"/>
      </right>
      <top style="thick">
        <color rgb="FF0099CC"/>
      </top>
      <bottom/>
      <diagonal/>
    </border>
    <border>
      <left style="thick">
        <color rgb="FF0099CC"/>
      </left>
      <right/>
      <top/>
      <bottom/>
      <diagonal/>
    </border>
    <border>
      <left/>
      <right style="thick">
        <color rgb="FF0099CC"/>
      </right>
      <top/>
      <bottom/>
      <diagonal/>
    </border>
    <border>
      <left style="thick">
        <color rgb="FF0099CC"/>
      </left>
      <right/>
      <top/>
      <bottom style="thick">
        <color rgb="FF0099CC"/>
      </bottom>
      <diagonal/>
    </border>
    <border>
      <left/>
      <right/>
      <top/>
      <bottom style="thick">
        <color rgb="FF0099CC"/>
      </bottom>
      <diagonal/>
    </border>
    <border>
      <left/>
      <right style="thick">
        <color rgb="FF0099CC"/>
      </right>
      <top/>
      <bottom style="thick">
        <color rgb="FF0099CC"/>
      </bottom>
      <diagonal/>
    </border>
    <border>
      <left style="medium">
        <color rgb="FF0099CC"/>
      </left>
      <right style="medium">
        <color rgb="FF0099CC"/>
      </right>
      <top style="medium">
        <color rgb="FF0099CC"/>
      </top>
      <bottom style="medium">
        <color rgb="FF0099CC"/>
      </bottom>
      <diagonal/>
    </border>
    <border>
      <left style="medium">
        <color rgb="FF0099CC"/>
      </left>
      <right/>
      <top style="medium">
        <color rgb="FF0099CC"/>
      </top>
      <bottom style="medium">
        <color rgb="FF0099CC"/>
      </bottom>
      <diagonal/>
    </border>
    <border>
      <left/>
      <right style="medium">
        <color rgb="FF0099CC"/>
      </right>
      <top style="medium">
        <color rgb="FF0099CC"/>
      </top>
      <bottom style="medium">
        <color rgb="FF0099CC"/>
      </bottom>
      <diagonal/>
    </border>
    <border>
      <left style="medium">
        <color rgb="FF0099CC"/>
      </left>
      <right style="medium">
        <color theme="0"/>
      </right>
      <top style="medium">
        <color rgb="FF0099CC"/>
      </top>
      <bottom style="medium">
        <color rgb="FF0099CC"/>
      </bottom>
      <diagonal/>
    </border>
    <border>
      <left style="medium">
        <color theme="0"/>
      </left>
      <right style="medium">
        <color theme="0"/>
      </right>
      <top style="medium">
        <color rgb="FF0099CC"/>
      </top>
      <bottom style="medium">
        <color rgb="FF0099CC"/>
      </bottom>
      <diagonal/>
    </border>
    <border>
      <left style="medium">
        <color theme="0"/>
      </left>
      <right style="medium">
        <color rgb="FF0099CC"/>
      </right>
      <top style="medium">
        <color rgb="FF0099CC"/>
      </top>
      <bottom style="medium">
        <color rgb="FF0099CC"/>
      </bottom>
      <diagonal/>
    </border>
    <border>
      <left style="medium">
        <color rgb="FF0099CC"/>
      </left>
      <right/>
      <top/>
      <bottom/>
      <diagonal/>
    </border>
    <border>
      <left/>
      <right style="medium">
        <color rgb="FF0099CC"/>
      </right>
      <top/>
      <bottom/>
      <diagonal/>
    </border>
    <border>
      <left style="medium">
        <color rgb="FF0099CC"/>
      </left>
      <right/>
      <top/>
      <bottom style="medium">
        <color rgb="FF0099CC"/>
      </bottom>
      <diagonal/>
    </border>
    <border>
      <left/>
      <right/>
      <top/>
      <bottom style="medium">
        <color rgb="FF0099CC"/>
      </bottom>
      <diagonal/>
    </border>
    <border>
      <left style="medium">
        <color rgb="FF0099CC"/>
      </left>
      <right style="medium">
        <color theme="0"/>
      </right>
      <top style="medium">
        <color rgb="FF0099CC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rgb="FF0099CC"/>
      </top>
      <bottom style="medium">
        <color theme="0"/>
      </bottom>
      <diagonal/>
    </border>
    <border>
      <left style="medium">
        <color theme="0"/>
      </left>
      <right style="medium">
        <color rgb="FF0099CC"/>
      </right>
      <top style="medium">
        <color rgb="FF0099CC"/>
      </top>
      <bottom style="medium">
        <color theme="0"/>
      </bottom>
      <diagonal/>
    </border>
    <border>
      <left style="medium">
        <color rgb="FF0099CC"/>
      </left>
      <right style="medium">
        <color theme="0"/>
      </right>
      <top style="medium">
        <color theme="0"/>
      </top>
      <bottom style="medium">
        <color rgb="FF0099CC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rgb="FF0099CC"/>
      </bottom>
      <diagonal/>
    </border>
    <border>
      <left style="medium">
        <color theme="0"/>
      </left>
      <right style="medium">
        <color rgb="FF0099CC"/>
      </right>
      <top style="medium">
        <color theme="0"/>
      </top>
      <bottom style="medium">
        <color rgb="FF0099CC"/>
      </bottom>
      <diagonal/>
    </border>
    <border>
      <left style="medium">
        <color rgb="FF0099CC"/>
      </left>
      <right/>
      <top style="medium">
        <color rgb="FF0099CC"/>
      </top>
      <bottom/>
      <diagonal/>
    </border>
    <border>
      <left/>
      <right/>
      <top style="medium">
        <color rgb="FF0099CC"/>
      </top>
      <bottom/>
      <diagonal/>
    </border>
    <border>
      <left/>
      <right style="medium">
        <color rgb="FF0099CC"/>
      </right>
      <top style="medium">
        <color rgb="FF0099CC"/>
      </top>
      <bottom/>
      <diagonal/>
    </border>
    <border>
      <left/>
      <right style="medium">
        <color rgb="FF0099CC"/>
      </right>
      <top/>
      <bottom style="medium">
        <color rgb="FF0099CC"/>
      </bottom>
      <diagonal/>
    </border>
    <border>
      <left style="medium">
        <color rgb="FF0099CC"/>
      </left>
      <right style="medium">
        <color rgb="FF0099CC"/>
      </right>
      <top/>
      <bottom style="medium">
        <color rgb="FF0099CC"/>
      </bottom>
      <diagonal/>
    </border>
    <border>
      <left style="medium">
        <color rgb="FF0099CC"/>
      </left>
      <right style="medium">
        <color rgb="FF0099CC"/>
      </right>
      <top style="medium">
        <color rgb="FF0099CC"/>
      </top>
      <bottom/>
      <diagonal/>
    </border>
    <border>
      <left style="medium">
        <color rgb="FF0099CC"/>
      </left>
      <right style="medium">
        <color rgb="FF0099CC"/>
      </right>
      <top/>
      <bottom/>
      <diagonal/>
    </border>
    <border>
      <left style="thin">
        <color indexed="64"/>
      </left>
      <right/>
      <top/>
      <bottom style="thin">
        <color rgb="FF0099CC"/>
      </bottom>
      <diagonal/>
    </border>
    <border>
      <left/>
      <right/>
      <top/>
      <bottom style="thin">
        <color rgb="FF0099CC"/>
      </bottom>
      <diagonal/>
    </border>
    <border>
      <left/>
      <right style="thin">
        <color indexed="64"/>
      </right>
      <top/>
      <bottom style="thin">
        <color rgb="FF0099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medium">
        <color rgb="FF0099CC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medium">
        <color theme="0"/>
      </right>
      <top style="medium">
        <color rgb="FF0099CC"/>
      </top>
      <bottom/>
      <diagonal/>
    </border>
    <border>
      <left style="thin">
        <color theme="0"/>
      </left>
      <right style="medium">
        <color theme="0"/>
      </right>
      <top/>
      <bottom style="medium">
        <color rgb="FF0099CC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rgb="FF0099CC"/>
      </top>
      <bottom/>
      <diagonal/>
    </border>
    <border>
      <left/>
      <right style="medium">
        <color theme="0"/>
      </right>
      <top/>
      <bottom style="medium">
        <color rgb="FF0099CC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rgb="FF0099CC"/>
      </bottom>
      <diagonal/>
    </border>
    <border>
      <left/>
      <right style="medium">
        <color theme="0"/>
      </right>
      <top style="medium">
        <color rgb="FF0099CC"/>
      </top>
      <bottom style="medium">
        <color rgb="FF0099CC"/>
      </bottom>
      <diagonal/>
    </border>
    <border>
      <left style="medium">
        <color theme="0"/>
      </left>
      <right/>
      <top style="medium">
        <color rgb="FF0099CC"/>
      </top>
      <bottom/>
      <diagonal/>
    </border>
    <border>
      <left style="medium">
        <color theme="0"/>
      </left>
      <right/>
      <top/>
      <bottom style="medium">
        <color rgb="FF0099CC"/>
      </bottom>
      <diagonal/>
    </border>
    <border>
      <left style="medium">
        <color theme="0"/>
      </left>
      <right style="medium">
        <color theme="0"/>
      </right>
      <top style="medium">
        <color rgb="FF0099CC"/>
      </top>
      <bottom/>
      <diagonal/>
    </border>
    <border>
      <left style="medium">
        <color theme="0"/>
      </left>
      <right style="medium">
        <color theme="0"/>
      </right>
      <top/>
      <bottom style="medium">
        <color rgb="FF0099CC"/>
      </bottom>
      <diagonal/>
    </border>
    <border>
      <left style="medium">
        <color rgb="FF0099CC"/>
      </left>
      <right style="medium">
        <color theme="0"/>
      </right>
      <top style="medium">
        <color rgb="FF0099CC"/>
      </top>
      <bottom/>
      <diagonal/>
    </border>
    <border>
      <left style="medium">
        <color rgb="FF0099CC"/>
      </left>
      <right style="medium">
        <color theme="0"/>
      </right>
      <top/>
      <bottom style="medium">
        <color rgb="FF0099CC"/>
      </bottom>
      <diagonal/>
    </border>
    <border>
      <left style="medium">
        <color theme="0"/>
      </left>
      <right style="medium">
        <color rgb="FF0099CC"/>
      </right>
      <top style="medium">
        <color rgb="FF0099CC"/>
      </top>
      <bottom/>
      <diagonal/>
    </border>
    <border>
      <left style="medium">
        <color theme="0"/>
      </left>
      <right style="medium">
        <color rgb="FF0099CC"/>
      </right>
      <top/>
      <bottom style="medium">
        <color rgb="FF0099CC"/>
      </bottom>
      <diagonal/>
    </border>
    <border>
      <left/>
      <right/>
      <top style="medium">
        <color rgb="FF0099CC"/>
      </top>
      <bottom style="medium">
        <color rgb="FF0099CC"/>
      </bottom>
      <diagonal/>
    </border>
    <border>
      <left style="medium">
        <color theme="0"/>
      </left>
      <right style="medium">
        <color rgb="FF0099CC"/>
      </right>
      <top style="medium">
        <color theme="0"/>
      </top>
      <bottom/>
      <diagonal/>
    </border>
    <border>
      <left style="thin">
        <color indexed="64"/>
      </left>
      <right style="medium">
        <color rgb="FF0099CC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5" fillId="0" borderId="0"/>
    <xf numFmtId="9" fontId="24" fillId="0" borderId="0" applyFont="0" applyFill="0" applyBorder="0" applyAlignment="0" applyProtection="0"/>
  </cellStyleXfs>
  <cellXfs count="27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0" fillId="2" borderId="5" xfId="0" applyFill="1" applyBorder="1"/>
    <xf numFmtId="0" fontId="3" fillId="2" borderId="0" xfId="0" applyFont="1" applyFill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vertical="center"/>
    </xf>
    <xf numFmtId="164" fontId="0" fillId="2" borderId="0" xfId="0" applyNumberFormat="1" applyFill="1" applyAlignment="1">
      <alignment horizontal="left"/>
    </xf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vertical="center"/>
    </xf>
    <xf numFmtId="0" fontId="6" fillId="2" borderId="0" xfId="0" quotePrefix="1" applyFont="1" applyFill="1" applyAlignment="1">
      <alignment vertical="center"/>
    </xf>
    <xf numFmtId="0" fontId="0" fillId="2" borderId="0" xfId="0" quotePrefix="1" applyFill="1" applyAlignment="1">
      <alignment vertical="center"/>
    </xf>
    <xf numFmtId="0" fontId="0" fillId="2" borderId="5" xfId="0" applyFill="1" applyBorder="1" applyAlignment="1">
      <alignment horizontal="center"/>
    </xf>
    <xf numFmtId="9" fontId="5" fillId="2" borderId="5" xfId="0" applyNumberFormat="1" applyFont="1" applyFill="1" applyBorder="1" applyAlignment="1">
      <alignment horizontal="center" vertical="center"/>
    </xf>
    <xf numFmtId="4" fontId="0" fillId="2" borderId="5" xfId="0" applyNumberFormat="1" applyFill="1" applyBorder="1"/>
    <xf numFmtId="0" fontId="0" fillId="2" borderId="4" xfId="0" applyFill="1" applyBorder="1" applyAlignment="1">
      <alignment horizontal="center" vertical="center"/>
    </xf>
    <xf numFmtId="0" fontId="5" fillId="2" borderId="0" xfId="0" applyFont="1" applyFill="1"/>
    <xf numFmtId="168" fontId="6" fillId="2" borderId="5" xfId="0" applyNumberFormat="1" applyFont="1" applyFill="1" applyBorder="1"/>
    <xf numFmtId="0" fontId="5" fillId="2" borderId="4" xfId="0" applyFont="1" applyFill="1" applyBorder="1"/>
    <xf numFmtId="1" fontId="0" fillId="2" borderId="4" xfId="0" applyNumberFormat="1" applyFill="1" applyBorder="1"/>
    <xf numFmtId="0" fontId="0" fillId="0" borderId="5" xfId="0" applyBorder="1"/>
    <xf numFmtId="168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/>
    </xf>
    <xf numFmtId="168" fontId="6" fillId="2" borderId="0" xfId="0" applyNumberFormat="1" applyFont="1" applyFill="1" applyAlignment="1">
      <alignment horizontal="center"/>
    </xf>
    <xf numFmtId="0" fontId="1" fillId="0" borderId="7" xfId="0" applyFont="1" applyBorder="1" applyAlignment="1">
      <alignment vertical="center"/>
    </xf>
    <xf numFmtId="9" fontId="1" fillId="0" borderId="7" xfId="0" quotePrefix="1" applyNumberFormat="1" applyFont="1" applyBorder="1" applyAlignment="1">
      <alignment horizontal="left" vertical="center"/>
    </xf>
    <xf numFmtId="0" fontId="6" fillId="2" borderId="8" xfId="0" applyFont="1" applyFill="1" applyBorder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12" fillId="2" borderId="0" xfId="1" applyFont="1" applyFill="1" applyBorder="1" applyAlignment="1"/>
    <xf numFmtId="0" fontId="13" fillId="2" borderId="0" xfId="0" applyFont="1" applyFill="1" applyAlignment="1">
      <alignment vertical="center"/>
    </xf>
    <xf numFmtId="0" fontId="0" fillId="2" borderId="11" xfId="0" applyFill="1" applyBorder="1"/>
    <xf numFmtId="0" fontId="0" fillId="2" borderId="12" xfId="0" applyFill="1" applyBorder="1"/>
    <xf numFmtId="0" fontId="0" fillId="0" borderId="13" xfId="0" applyBorder="1"/>
    <xf numFmtId="0" fontId="0" fillId="2" borderId="13" xfId="0" applyFill="1" applyBorder="1"/>
    <xf numFmtId="0" fontId="0" fillId="2" borderId="14" xfId="0" applyFill="1" applyBorder="1"/>
    <xf numFmtId="0" fontId="1" fillId="2" borderId="15" xfId="0" applyFont="1" applyFill="1" applyBorder="1"/>
    <xf numFmtId="0" fontId="0" fillId="2" borderId="16" xfId="0" applyFill="1" applyBorder="1"/>
    <xf numFmtId="0" fontId="1" fillId="2" borderId="17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0" fillId="2" borderId="23" xfId="0" applyFill="1" applyBorder="1"/>
    <xf numFmtId="0" fontId="0" fillId="2" borderId="24" xfId="0" applyFill="1" applyBorder="1"/>
    <xf numFmtId="0" fontId="0" fillId="0" borderId="23" xfId="0" applyBorder="1"/>
    <xf numFmtId="0" fontId="5" fillId="2" borderId="25" xfId="0" applyFont="1" applyFill="1" applyBorder="1"/>
    <xf numFmtId="0" fontId="0" fillId="2" borderId="26" xfId="0" applyFill="1" applyBorder="1"/>
    <xf numFmtId="169" fontId="13" fillId="2" borderId="0" xfId="0" applyNumberFormat="1" applyFont="1" applyFill="1" applyAlignment="1">
      <alignment horizontal="right"/>
    </xf>
    <xf numFmtId="165" fontId="14" fillId="3" borderId="31" xfId="0" applyNumberFormat="1" applyFont="1" applyFill="1" applyBorder="1" applyAlignment="1">
      <alignment horizontal="center" vertical="center" wrapText="1"/>
    </xf>
    <xf numFmtId="165" fontId="14" fillId="3" borderId="32" xfId="0" applyNumberFormat="1" applyFont="1" applyFill="1" applyBorder="1" applyAlignment="1">
      <alignment horizontal="center" vertical="center" wrapText="1"/>
    </xf>
    <xf numFmtId="0" fontId="0" fillId="2" borderId="40" xfId="0" applyFill="1" applyBorder="1"/>
    <xf numFmtId="0" fontId="0" fillId="2" borderId="41" xfId="0" applyFill="1" applyBorder="1"/>
    <xf numFmtId="0" fontId="3" fillId="2" borderId="41" xfId="0" applyFont="1" applyFill="1" applyBorder="1"/>
    <xf numFmtId="0" fontId="0" fillId="2" borderId="42" xfId="0" applyFill="1" applyBorder="1"/>
    <xf numFmtId="0" fontId="0" fillId="2" borderId="7" xfId="0" quotePrefix="1" applyFill="1" applyBorder="1" applyAlignment="1">
      <alignment vertical="center"/>
    </xf>
    <xf numFmtId="0" fontId="16" fillId="0" borderId="0" xfId="3" applyFont="1"/>
    <xf numFmtId="0" fontId="15" fillId="0" borderId="0" xfId="3"/>
    <xf numFmtId="0" fontId="17" fillId="0" borderId="43" xfId="3" applyFont="1" applyBorder="1" applyAlignment="1">
      <alignment wrapText="1"/>
    </xf>
    <xf numFmtId="0" fontId="17" fillId="0" borderId="43" xfId="3" applyFont="1" applyBorder="1"/>
    <xf numFmtId="0" fontId="17" fillId="0" borderId="0" xfId="3" applyFont="1"/>
    <xf numFmtId="0" fontId="15" fillId="0" borderId="43" xfId="3" applyBorder="1"/>
    <xf numFmtId="0" fontId="15" fillId="0" borderId="44" xfId="3" applyBorder="1"/>
    <xf numFmtId="0" fontId="15" fillId="0" borderId="45" xfId="3" applyBorder="1"/>
    <xf numFmtId="0" fontId="18" fillId="0" borderId="0" xfId="3" applyFont="1"/>
    <xf numFmtId="2" fontId="15" fillId="0" borderId="0" xfId="3" applyNumberFormat="1"/>
    <xf numFmtId="0" fontId="19" fillId="0" borderId="43" xfId="3" applyFont="1" applyBorder="1"/>
    <xf numFmtId="0" fontId="20" fillId="0" borderId="43" xfId="3" applyFont="1" applyBorder="1"/>
    <xf numFmtId="2" fontId="20" fillId="0" borderId="43" xfId="3" applyNumberFormat="1" applyFont="1" applyBorder="1"/>
    <xf numFmtId="170" fontId="20" fillId="0" borderId="43" xfId="3" applyNumberFormat="1" applyFont="1" applyBorder="1"/>
    <xf numFmtId="0" fontId="20" fillId="0" borderId="44" xfId="3" applyFont="1" applyBorder="1"/>
    <xf numFmtId="0" fontId="18" fillId="0" borderId="43" xfId="3" applyFont="1" applyBorder="1"/>
    <xf numFmtId="2" fontId="15" fillId="0" borderId="43" xfId="3" applyNumberFormat="1" applyBorder="1"/>
    <xf numFmtId="170" fontId="15" fillId="0" borderId="43" xfId="3" applyNumberFormat="1" applyBorder="1"/>
    <xf numFmtId="166" fontId="15" fillId="0" borderId="46" xfId="3" applyNumberFormat="1" applyBorder="1"/>
    <xf numFmtId="0" fontId="18" fillId="0" borderId="43" xfId="3" applyFont="1" applyBorder="1" applyAlignment="1">
      <alignment horizontal="left" vertical="center" wrapText="1"/>
    </xf>
    <xf numFmtId="171" fontId="15" fillId="0" borderId="43" xfId="3" applyNumberFormat="1" applyBorder="1"/>
    <xf numFmtId="2" fontId="15" fillId="0" borderId="43" xfId="3" applyNumberFormat="1" applyBorder="1" applyAlignment="1">
      <alignment wrapText="1"/>
    </xf>
    <xf numFmtId="0" fontId="21" fillId="2" borderId="17" xfId="0" applyFont="1" applyFill="1" applyBorder="1" applyAlignment="1">
      <alignment horizontal="center"/>
    </xf>
    <xf numFmtId="164" fontId="21" fillId="2" borderId="17" xfId="0" applyNumberFormat="1" applyFont="1" applyFill="1" applyBorder="1" applyAlignment="1">
      <alignment horizontal="center"/>
    </xf>
    <xf numFmtId="164" fontId="21" fillId="2" borderId="17" xfId="0" applyNumberFormat="1" applyFont="1" applyFill="1" applyBorder="1"/>
    <xf numFmtId="0" fontId="21" fillId="2" borderId="33" xfId="0" applyFont="1" applyFill="1" applyBorder="1"/>
    <xf numFmtId="166" fontId="0" fillId="2" borderId="38" xfId="0" applyNumberFormat="1" applyFill="1" applyBorder="1"/>
    <xf numFmtId="4" fontId="0" fillId="2" borderId="38" xfId="0" applyNumberFormat="1" applyFill="1" applyBorder="1"/>
    <xf numFmtId="167" fontId="0" fillId="2" borderId="38" xfId="0" applyNumberFormat="1" applyFill="1" applyBorder="1"/>
    <xf numFmtId="0" fontId="21" fillId="2" borderId="23" xfId="0" applyFont="1" applyFill="1" applyBorder="1"/>
    <xf numFmtId="166" fontId="0" fillId="2" borderId="39" xfId="0" applyNumberFormat="1" applyFill="1" applyBorder="1"/>
    <xf numFmtId="4" fontId="0" fillId="2" borderId="39" xfId="0" applyNumberFormat="1" applyFill="1" applyBorder="1"/>
    <xf numFmtId="167" fontId="0" fillId="2" borderId="39" xfId="0" applyNumberFormat="1" applyFill="1" applyBorder="1"/>
    <xf numFmtId="0" fontId="0" fillId="2" borderId="23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25" xfId="0" applyFill="1" applyBorder="1"/>
    <xf numFmtId="166" fontId="0" fillId="2" borderId="37" xfId="0" applyNumberFormat="1" applyFill="1" applyBorder="1"/>
    <xf numFmtId="4" fontId="0" fillId="2" borderId="37" xfId="0" applyNumberFormat="1" applyFill="1" applyBorder="1"/>
    <xf numFmtId="167" fontId="0" fillId="2" borderId="37" xfId="0" applyNumberFormat="1" applyFill="1" applyBorder="1"/>
    <xf numFmtId="167" fontId="21" fillId="2" borderId="37" xfId="0" applyNumberFormat="1" applyFont="1" applyFill="1" applyBorder="1"/>
    <xf numFmtId="167" fontId="21" fillId="2" borderId="17" xfId="0" applyNumberFormat="1" applyFont="1" applyFill="1" applyBorder="1"/>
    <xf numFmtId="168" fontId="21" fillId="2" borderId="17" xfId="0" applyNumberFormat="1" applyFont="1" applyFill="1" applyBorder="1" applyAlignment="1">
      <alignment horizontal="center" vertical="center"/>
    </xf>
    <xf numFmtId="0" fontId="15" fillId="0" borderId="46" xfId="3" applyBorder="1" applyAlignment="1">
      <alignment horizontal="left"/>
    </xf>
    <xf numFmtId="0" fontId="23" fillId="0" borderId="47" xfId="0" applyFont="1" applyBorder="1"/>
    <xf numFmtId="0" fontId="0" fillId="2" borderId="48" xfId="0" applyFill="1" applyBorder="1"/>
    <xf numFmtId="0" fontId="14" fillId="2" borderId="48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0" fillId="2" borderId="51" xfId="0" applyFill="1" applyBorder="1"/>
    <xf numFmtId="0" fontId="0" fillId="2" borderId="49" xfId="0" applyFill="1" applyBorder="1"/>
    <xf numFmtId="168" fontId="21" fillId="2" borderId="36" xfId="0" applyNumberFormat="1" applyFont="1" applyFill="1" applyBorder="1" applyAlignment="1">
      <alignment horizontal="center" vertical="center"/>
    </xf>
    <xf numFmtId="165" fontId="15" fillId="0" borderId="43" xfId="3" applyNumberFormat="1" applyBorder="1"/>
    <xf numFmtId="165" fontId="15" fillId="0" borderId="54" xfId="3" applyNumberFormat="1" applyBorder="1"/>
    <xf numFmtId="165" fontId="15" fillId="0" borderId="0" xfId="3" applyNumberFormat="1"/>
    <xf numFmtId="165" fontId="20" fillId="0" borderId="43" xfId="3" applyNumberFormat="1" applyFont="1" applyBorder="1"/>
    <xf numFmtId="2" fontId="17" fillId="0" borderId="43" xfId="3" applyNumberFormat="1" applyFont="1" applyBorder="1" applyAlignment="1">
      <alignment wrapText="1"/>
    </xf>
    <xf numFmtId="165" fontId="17" fillId="0" borderId="43" xfId="3" applyNumberFormat="1" applyFont="1" applyBorder="1" applyAlignment="1">
      <alignment wrapText="1"/>
    </xf>
    <xf numFmtId="166" fontId="15" fillId="0" borderId="0" xfId="3" applyNumberFormat="1"/>
    <xf numFmtId="166" fontId="17" fillId="0" borderId="43" xfId="3" applyNumberFormat="1" applyFont="1" applyBorder="1" applyAlignment="1">
      <alignment wrapText="1"/>
    </xf>
    <xf numFmtId="166" fontId="20" fillId="0" borderId="43" xfId="3" applyNumberFormat="1" applyFont="1" applyBorder="1"/>
    <xf numFmtId="166" fontId="15" fillId="0" borderId="43" xfId="3" applyNumberFormat="1" applyBorder="1"/>
    <xf numFmtId="0" fontId="13" fillId="2" borderId="0" xfId="0" applyFont="1" applyFill="1" applyAlignment="1">
      <alignment horizontal="right"/>
    </xf>
    <xf numFmtId="0" fontId="21" fillId="2" borderId="35" xfId="0" applyFont="1" applyFill="1" applyBorder="1" applyAlignment="1">
      <alignment horizontal="left"/>
    </xf>
    <xf numFmtId="0" fontId="21" fillId="2" borderId="23" xfId="0" applyFont="1" applyFill="1" applyBorder="1" applyAlignment="1">
      <alignment horizontal="left"/>
    </xf>
    <xf numFmtId="0" fontId="2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36" xfId="0" applyFill="1" applyBorder="1" applyAlignment="1">
      <alignment horizontal="left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3" fillId="2" borderId="9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0" fontId="14" fillId="3" borderId="27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21" fillId="2" borderId="0" xfId="0" applyFont="1" applyFill="1" applyAlignment="1">
      <alignment horizontal="left"/>
    </xf>
    <xf numFmtId="0" fontId="0" fillId="2" borderId="15" xfId="0" applyFill="1" applyBorder="1" applyAlignment="1">
      <alignment horizontal="left"/>
    </xf>
    <xf numFmtId="0" fontId="21" fillId="2" borderId="18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168" fontId="21" fillId="2" borderId="0" xfId="0" applyNumberFormat="1" applyFont="1" applyFill="1" applyAlignment="1">
      <alignment horizontal="center"/>
    </xf>
    <xf numFmtId="0" fontId="21" fillId="2" borderId="33" xfId="0" applyFont="1" applyFill="1" applyBorder="1" applyAlignment="1">
      <alignment horizontal="left"/>
    </xf>
    <xf numFmtId="0" fontId="21" fillId="2" borderId="34" xfId="0" applyFont="1" applyFill="1" applyBorder="1" applyAlignment="1">
      <alignment horizontal="left"/>
    </xf>
    <xf numFmtId="0" fontId="21" fillId="2" borderId="35" xfId="0" applyFont="1" applyFill="1" applyBorder="1" applyAlignment="1">
      <alignment horizontal="left"/>
    </xf>
    <xf numFmtId="0" fontId="21" fillId="2" borderId="23" xfId="0" applyFont="1" applyFill="1" applyBorder="1" applyAlignment="1">
      <alignment horizontal="left"/>
    </xf>
    <xf numFmtId="0" fontId="2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36" xfId="0" applyFill="1" applyBorder="1" applyAlignment="1">
      <alignment horizontal="left"/>
    </xf>
    <xf numFmtId="167" fontId="22" fillId="2" borderId="17" xfId="0" applyNumberFormat="1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168" fontId="21" fillId="2" borderId="17" xfId="0" applyNumberFormat="1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25" fillId="2" borderId="4" xfId="0" applyFont="1" applyFill="1" applyBorder="1"/>
    <xf numFmtId="0" fontId="25" fillId="0" borderId="0" xfId="0" applyFont="1"/>
    <xf numFmtId="0" fontId="26" fillId="2" borderId="4" xfId="0" applyFont="1" applyFill="1" applyBorder="1"/>
    <xf numFmtId="0" fontId="26" fillId="0" borderId="0" xfId="0" applyFont="1"/>
    <xf numFmtId="0" fontId="27" fillId="2" borderId="0" xfId="0" applyFont="1" applyFill="1" applyAlignment="1">
      <alignment horizontal="left"/>
    </xf>
    <xf numFmtId="0" fontId="28" fillId="2" borderId="0" xfId="0" applyFont="1" applyFill="1" applyBorder="1"/>
    <xf numFmtId="0" fontId="30" fillId="2" borderId="0" xfId="0" applyFont="1" applyFill="1" applyBorder="1"/>
    <xf numFmtId="0" fontId="31" fillId="2" borderId="5" xfId="0" applyFont="1" applyFill="1" applyBorder="1"/>
    <xf numFmtId="0" fontId="32" fillId="2" borderId="0" xfId="0" applyFont="1" applyFill="1" applyBorder="1"/>
    <xf numFmtId="0" fontId="33" fillId="2" borderId="0" xfId="0" applyFont="1" applyFill="1" applyBorder="1"/>
    <xf numFmtId="0" fontId="33" fillId="2" borderId="0" xfId="0" applyFont="1" applyFill="1"/>
    <xf numFmtId="0" fontId="32" fillId="2" borderId="0" xfId="0" applyFont="1" applyFill="1"/>
    <xf numFmtId="0" fontId="27" fillId="2" borderId="0" xfId="0" applyFont="1" applyFill="1" applyAlignment="1"/>
    <xf numFmtId="0" fontId="33" fillId="2" borderId="55" xfId="0" applyFont="1" applyFill="1" applyBorder="1" applyAlignment="1">
      <alignment horizontal="center"/>
    </xf>
    <xf numFmtId="164" fontId="21" fillId="2" borderId="19" xfId="0" applyNumberFormat="1" applyFont="1" applyFill="1" applyBorder="1"/>
    <xf numFmtId="0" fontId="14" fillId="3" borderId="19" xfId="0" applyFont="1" applyFill="1" applyBorder="1" applyAlignment="1">
      <alignment horizontal="center" vertical="center" wrapText="1"/>
    </xf>
    <xf numFmtId="0" fontId="13" fillId="2" borderId="58" xfId="0" applyFont="1" applyFill="1" applyBorder="1" applyAlignment="1">
      <alignment horizontal="right"/>
    </xf>
    <xf numFmtId="0" fontId="13" fillId="2" borderId="59" xfId="0" applyFont="1" applyFill="1" applyBorder="1" applyAlignment="1">
      <alignment horizontal="right"/>
    </xf>
    <xf numFmtId="0" fontId="13" fillId="2" borderId="60" xfId="0" applyFont="1" applyFill="1" applyBorder="1" applyAlignment="1">
      <alignment horizontal="right"/>
    </xf>
    <xf numFmtId="0" fontId="5" fillId="2" borderId="26" xfId="0" applyFont="1" applyFill="1" applyBorder="1"/>
    <xf numFmtId="168" fontId="21" fillId="2" borderId="61" xfId="0" applyNumberFormat="1" applyFont="1" applyFill="1" applyBorder="1" applyAlignment="1">
      <alignment horizontal="center" vertical="center"/>
    </xf>
    <xf numFmtId="0" fontId="14" fillId="3" borderId="62" xfId="0" applyFont="1" applyFill="1" applyBorder="1" applyAlignment="1">
      <alignment horizontal="center" vertical="center"/>
    </xf>
    <xf numFmtId="0" fontId="14" fillId="3" borderId="6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left"/>
    </xf>
    <xf numFmtId="0" fontId="35" fillId="2" borderId="0" xfId="0" applyFont="1" applyFill="1" applyAlignment="1">
      <alignment horizontal="left"/>
    </xf>
    <xf numFmtId="0" fontId="0" fillId="2" borderId="0" xfId="0" applyFill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14" fillId="3" borderId="63" xfId="0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64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30" fillId="2" borderId="7" xfId="0" applyFont="1" applyFill="1" applyBorder="1" applyAlignment="1">
      <alignment horizontal="center"/>
    </xf>
    <xf numFmtId="0" fontId="29" fillId="2" borderId="7" xfId="0" applyFont="1" applyFill="1" applyBorder="1" applyAlignment="1">
      <alignment horizontal="center" vertical="top"/>
    </xf>
    <xf numFmtId="0" fontId="33" fillId="2" borderId="55" xfId="0" applyFont="1" applyFill="1" applyBorder="1" applyAlignment="1">
      <alignment horizontal="center" vertical="top"/>
    </xf>
    <xf numFmtId="0" fontId="30" fillId="2" borderId="7" xfId="0" applyFont="1" applyFill="1" applyBorder="1" applyAlignment="1">
      <alignment horizontal="center"/>
    </xf>
    <xf numFmtId="0" fontId="33" fillId="2" borderId="55" xfId="0" applyFont="1" applyFill="1" applyBorder="1" applyAlignment="1">
      <alignment horizontal="center"/>
    </xf>
    <xf numFmtId="0" fontId="34" fillId="2" borderId="55" xfId="0" applyFont="1" applyFill="1" applyBorder="1" applyAlignment="1">
      <alignment horizontal="center"/>
    </xf>
    <xf numFmtId="0" fontId="33" fillId="0" borderId="55" xfId="0" applyFont="1" applyBorder="1" applyAlignment="1">
      <alignment horizontal="center"/>
    </xf>
    <xf numFmtId="0" fontId="34" fillId="2" borderId="55" xfId="0" applyFont="1" applyFill="1" applyBorder="1" applyAlignment="1">
      <alignment horizontal="center"/>
    </xf>
    <xf numFmtId="0" fontId="29" fillId="2" borderId="55" xfId="0" applyFont="1" applyFill="1" applyBorder="1" applyAlignment="1">
      <alignment horizontal="center" vertical="top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65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0" fillId="2" borderId="0" xfId="0" applyFill="1" applyAlignment="1"/>
    <xf numFmtId="0" fontId="0" fillId="2" borderId="24" xfId="0" applyFill="1" applyBorder="1" applyAlignment="1"/>
    <xf numFmtId="0" fontId="0" fillId="2" borderId="26" xfId="0" applyFill="1" applyBorder="1" applyAlignment="1"/>
    <xf numFmtId="0" fontId="0" fillId="2" borderId="36" xfId="0" applyFill="1" applyBorder="1" applyAlignment="1"/>
    <xf numFmtId="0" fontId="33" fillId="2" borderId="55" xfId="0" applyFont="1" applyFill="1" applyBorder="1" applyAlignment="1">
      <alignment vertical="top"/>
    </xf>
    <xf numFmtId="0" fontId="29" fillId="2" borderId="7" xfId="0" applyFont="1" applyFill="1" applyBorder="1" applyAlignment="1">
      <alignment vertical="top"/>
    </xf>
    <xf numFmtId="0" fontId="29" fillId="2" borderId="0" xfId="0" applyFont="1" applyFill="1" applyBorder="1" applyAlignment="1">
      <alignment vertical="top"/>
    </xf>
    <xf numFmtId="0" fontId="33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left"/>
    </xf>
    <xf numFmtId="0" fontId="21" fillId="2" borderId="33" xfId="0" applyFont="1" applyFill="1" applyBorder="1" applyAlignment="1"/>
    <xf numFmtId="0" fontId="21" fillId="2" borderId="34" xfId="0" applyFont="1" applyFill="1" applyBorder="1" applyAlignment="1"/>
    <xf numFmtId="0" fontId="21" fillId="2" borderId="23" xfId="0" applyFont="1" applyFill="1" applyBorder="1" applyAlignment="1"/>
    <xf numFmtId="0" fontId="21" fillId="2" borderId="0" xfId="0" applyFont="1" applyFill="1" applyBorder="1" applyAlignment="1"/>
    <xf numFmtId="0" fontId="0" fillId="2" borderId="23" xfId="0" applyFill="1" applyBorder="1" applyAlignment="1"/>
    <xf numFmtId="0" fontId="0" fillId="2" borderId="0" xfId="0" applyFill="1" applyBorder="1" applyAlignment="1"/>
    <xf numFmtId="0" fontId="0" fillId="2" borderId="25" xfId="0" applyFill="1" applyBorder="1" applyAlignment="1"/>
    <xf numFmtId="0" fontId="14" fillId="3" borderId="67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29" fillId="2" borderId="55" xfId="0" applyFont="1" applyFill="1" applyBorder="1" applyAlignment="1">
      <alignment vertical="top"/>
    </xf>
    <xf numFmtId="0" fontId="30" fillId="2" borderId="7" xfId="0" applyFont="1" applyFill="1" applyBorder="1" applyAlignment="1"/>
    <xf numFmtId="0" fontId="13" fillId="2" borderId="35" xfId="0" applyFont="1" applyFill="1" applyBorder="1" applyAlignment="1">
      <alignment horizontal="right"/>
    </xf>
    <xf numFmtId="0" fontId="13" fillId="2" borderId="24" xfId="0" applyFont="1" applyFill="1" applyBorder="1" applyAlignment="1">
      <alignment horizontal="right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9" fillId="2" borderId="5" xfId="0" applyFont="1" applyFill="1" applyBorder="1"/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28" fillId="2" borderId="7" xfId="0" applyFont="1" applyFill="1" applyBorder="1" applyAlignment="1">
      <alignment horizontal="left" vertical="top"/>
    </xf>
    <xf numFmtId="0" fontId="33" fillId="2" borderId="55" xfId="0" applyFont="1" applyFill="1" applyBorder="1" applyAlignment="1">
      <alignment horizontal="left" vertical="top"/>
    </xf>
    <xf numFmtId="0" fontId="4" fillId="0" borderId="43" xfId="1" applyBorder="1"/>
    <xf numFmtId="14" fontId="28" fillId="2" borderId="7" xfId="0" applyNumberFormat="1" applyFont="1" applyFill="1" applyBorder="1" applyAlignment="1">
      <alignment horizontal="left" vertical="top"/>
    </xf>
    <xf numFmtId="0" fontId="36" fillId="2" borderId="0" xfId="0" applyFont="1" applyFill="1"/>
    <xf numFmtId="0" fontId="37" fillId="2" borderId="0" xfId="0" applyFont="1" applyFill="1"/>
    <xf numFmtId="0" fontId="38" fillId="2" borderId="0" xfId="0" applyFont="1" applyFill="1"/>
    <xf numFmtId="9" fontId="0" fillId="2" borderId="38" xfId="4" applyFont="1" applyFill="1" applyBorder="1"/>
    <xf numFmtId="165" fontId="14" fillId="3" borderId="72" xfId="0" applyNumberFormat="1" applyFont="1" applyFill="1" applyBorder="1" applyAlignment="1">
      <alignment horizontal="center" vertical="center" wrapText="1"/>
    </xf>
    <xf numFmtId="0" fontId="0" fillId="2" borderId="73" xfId="0" applyFill="1" applyBorder="1"/>
    <xf numFmtId="4" fontId="0" fillId="2" borderId="24" xfId="0" applyNumberFormat="1" applyFill="1" applyBorder="1"/>
    <xf numFmtId="9" fontId="0" fillId="2" borderId="39" xfId="4" applyFont="1" applyFill="1" applyBorder="1"/>
    <xf numFmtId="174" fontId="0" fillId="2" borderId="24" xfId="0" applyNumberFormat="1" applyFill="1" applyBorder="1"/>
    <xf numFmtId="174" fontId="0" fillId="2" borderId="38" xfId="0" applyNumberFormat="1" applyFill="1" applyBorder="1"/>
    <xf numFmtId="174" fontId="0" fillId="2" borderId="39" xfId="0" applyNumberFormat="1" applyFill="1" applyBorder="1"/>
    <xf numFmtId="0" fontId="0" fillId="2" borderId="38" xfId="0" applyFill="1" applyBorder="1" applyAlignment="1">
      <alignment horizontal="left"/>
    </xf>
    <xf numFmtId="0" fontId="0" fillId="2" borderId="39" xfId="0" applyFill="1" applyBorder="1" applyAlignment="1">
      <alignment horizontal="left"/>
    </xf>
    <xf numFmtId="174" fontId="22" fillId="2" borderId="17" xfId="0" applyNumberFormat="1" applyFont="1" applyFill="1" applyBorder="1" applyAlignment="1">
      <alignment horizontal="center"/>
    </xf>
    <xf numFmtId="0" fontId="4" fillId="2" borderId="7" xfId="1" applyFill="1" applyBorder="1" applyAlignment="1">
      <alignment horizontal="left" vertical="top"/>
    </xf>
  </cellXfs>
  <cellStyles count="5">
    <cellStyle name="Hyperlink" xfId="1" builtinId="8"/>
    <cellStyle name="Procent" xfId="4" builtinId="5"/>
    <cellStyle name="Standaard" xfId="0" builtinId="0"/>
    <cellStyle name="Standaard 2" xfId="2" xr:uid="{00000000-0005-0000-0000-000002000000}"/>
    <cellStyle name="Standaard 3" xfId="3" xr:uid="{32EB58F2-D7D6-F34C-92AF-6B3F266453A2}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123824</xdr:rowOff>
    </xdr:from>
    <xdr:to>
      <xdr:col>4</xdr:col>
      <xdr:colOff>180975</xdr:colOff>
      <xdr:row>7</xdr:row>
      <xdr:rowOff>146339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4542374-C75A-49D0-B600-C0F6ABB4E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14324"/>
          <a:ext cx="1743075" cy="1632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</xdr:colOff>
      <xdr:row>0</xdr:row>
      <xdr:rowOff>152400</xdr:rowOff>
    </xdr:from>
    <xdr:to>
      <xdr:col>6</xdr:col>
      <xdr:colOff>38100</xdr:colOff>
      <xdr:row>3</xdr:row>
      <xdr:rowOff>40135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D1CD14B-C756-4DC2-8E5D-20CEB7686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5" y="152400"/>
          <a:ext cx="866775" cy="8116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828675</xdr:colOff>
      <xdr:row>0</xdr:row>
      <xdr:rowOff>152400</xdr:rowOff>
    </xdr:from>
    <xdr:to>
      <xdr:col>8</xdr:col>
      <xdr:colOff>800100</xdr:colOff>
      <xdr:row>3</xdr:row>
      <xdr:rowOff>40135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CFC95877-5A2E-4A41-8F33-28D65252E0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152400"/>
          <a:ext cx="866775" cy="811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828675</xdr:colOff>
      <xdr:row>0</xdr:row>
      <xdr:rowOff>152400</xdr:rowOff>
    </xdr:from>
    <xdr:to>
      <xdr:col>8</xdr:col>
      <xdr:colOff>800100</xdr:colOff>
      <xdr:row>3</xdr:row>
      <xdr:rowOff>40135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7687AB50-1DB6-4628-8E77-5CABFDFEE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152400"/>
          <a:ext cx="866775" cy="811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142875</xdr:rowOff>
    </xdr:from>
    <xdr:to>
      <xdr:col>4</xdr:col>
      <xdr:colOff>255769</xdr:colOff>
      <xdr:row>9</xdr:row>
      <xdr:rowOff>9525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42875"/>
          <a:ext cx="2075044" cy="1943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garagefransen.b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mandc.be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robin.loos@robrechts.be" TargetMode="External"/><Relationship Id="rId3" Type="http://schemas.openxmlformats.org/officeDocument/2006/relationships/hyperlink" Target="mailto:info@garagefransen.be" TargetMode="External"/><Relationship Id="rId7" Type="http://schemas.openxmlformats.org/officeDocument/2006/relationships/hyperlink" Target="mailto:info.kdv@pagadder.be" TargetMode="External"/><Relationship Id="rId2" Type="http://schemas.openxmlformats.org/officeDocument/2006/relationships/hyperlink" Target="mailto:raf.stessens@drankenhal.debleker.be" TargetMode="External"/><Relationship Id="rId1" Type="http://schemas.openxmlformats.org/officeDocument/2006/relationships/hyperlink" Target="mailto:louis.deschutter@hotelbelfort.be" TargetMode="External"/><Relationship Id="rId6" Type="http://schemas.openxmlformats.org/officeDocument/2006/relationships/hyperlink" Target="mailto:info@landers.be" TargetMode="External"/><Relationship Id="rId5" Type="http://schemas.openxmlformats.org/officeDocument/2006/relationships/hyperlink" Target="mailto:basisschool@deklimtoren.be" TargetMode="External"/><Relationship Id="rId4" Type="http://schemas.openxmlformats.org/officeDocument/2006/relationships/hyperlink" Target="mailto:info@deckers.be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7220C-97AE-4AA6-9B06-FE3F4A204F5A}">
  <dimension ref="A1:L43"/>
  <sheetViews>
    <sheetView topLeftCell="A10" workbookViewId="0">
      <selection activeCell="S23" sqref="S23"/>
    </sheetView>
  </sheetViews>
  <sheetFormatPr defaultColWidth="8.85546875" defaultRowHeight="15" x14ac:dyDescent="0.25"/>
  <cols>
    <col min="1" max="1" width="3.140625" customWidth="1"/>
    <col min="3" max="3" width="4.42578125" customWidth="1"/>
    <col min="6" max="6" width="13.7109375" customWidth="1"/>
    <col min="7" max="7" width="13.42578125" customWidth="1"/>
    <col min="8" max="8" width="10.42578125" customWidth="1"/>
    <col min="9" max="11" width="13.7109375" customWidth="1"/>
    <col min="12" max="12" width="3.42578125" customWidth="1"/>
  </cols>
  <sheetData>
    <row r="1" spans="1:12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42.75" x14ac:dyDescent="0.8">
      <c r="A2" s="4"/>
      <c r="B2" s="176"/>
      <c r="C2" s="176"/>
      <c r="D2" s="176"/>
      <c r="E2" s="176"/>
      <c r="F2" s="36"/>
      <c r="G2" s="36"/>
      <c r="H2" s="36"/>
      <c r="I2" s="36"/>
      <c r="J2" s="251" t="s">
        <v>1065</v>
      </c>
      <c r="K2" s="251"/>
      <c r="L2" s="252"/>
    </row>
    <row r="3" spans="1:12" ht="21" x14ac:dyDescent="0.35">
      <c r="A3" s="4"/>
      <c r="B3" s="7"/>
      <c r="C3" s="9"/>
      <c r="D3" s="9"/>
      <c r="E3" s="9"/>
      <c r="F3" s="36"/>
      <c r="G3" s="257" t="s">
        <v>1</v>
      </c>
      <c r="H3" s="36"/>
      <c r="I3" s="36"/>
      <c r="J3" s="258" t="s">
        <v>2</v>
      </c>
      <c r="K3" s="36"/>
      <c r="L3" s="250"/>
    </row>
    <row r="4" spans="1:12" ht="15.75" x14ac:dyDescent="0.25">
      <c r="A4" s="4"/>
      <c r="B4" s="7"/>
      <c r="C4" s="9"/>
      <c r="D4" s="9"/>
      <c r="E4" s="9"/>
      <c r="F4" s="36"/>
      <c r="G4" s="258" t="s">
        <v>3</v>
      </c>
      <c r="H4" s="37"/>
      <c r="I4" s="258"/>
      <c r="J4" s="258" t="s">
        <v>4</v>
      </c>
      <c r="K4" s="258"/>
      <c r="L4" s="250"/>
    </row>
    <row r="5" spans="1:12" ht="15.75" x14ac:dyDescent="0.25">
      <c r="A5" s="4"/>
      <c r="B5" s="7"/>
      <c r="C5" s="9"/>
      <c r="D5" s="9"/>
      <c r="E5" s="9"/>
      <c r="F5" s="36"/>
      <c r="G5" s="258" t="s">
        <v>5</v>
      </c>
      <c r="H5" s="259"/>
      <c r="I5" s="258"/>
      <c r="J5" s="258"/>
      <c r="K5" s="258"/>
      <c r="L5" s="250"/>
    </row>
    <row r="6" spans="1:12" ht="15.75" x14ac:dyDescent="0.25">
      <c r="A6" s="4"/>
      <c r="B6" s="7"/>
      <c r="C6" s="9"/>
      <c r="D6" s="9"/>
      <c r="E6" s="9"/>
      <c r="F6" s="36"/>
      <c r="G6" s="258" t="s">
        <v>6</v>
      </c>
      <c r="H6" s="259"/>
      <c r="I6" s="258"/>
      <c r="J6" s="258" t="s">
        <v>7</v>
      </c>
      <c r="K6" s="258"/>
      <c r="L6" s="250"/>
    </row>
    <row r="7" spans="1:12" ht="15.75" x14ac:dyDescent="0.25">
      <c r="A7" s="4"/>
      <c r="B7" s="7"/>
      <c r="C7" s="9"/>
      <c r="D7" s="9"/>
      <c r="E7" s="9"/>
      <c r="F7" s="36"/>
      <c r="G7" s="258" t="s">
        <v>8</v>
      </c>
      <c r="H7" s="259"/>
      <c r="I7" s="258"/>
      <c r="J7" s="258" t="s">
        <v>9</v>
      </c>
      <c r="K7" s="259"/>
      <c r="L7" s="250"/>
    </row>
    <row r="8" spans="1:12" ht="15.75" x14ac:dyDescent="0.25">
      <c r="A8" s="4"/>
      <c r="B8" s="7"/>
      <c r="C8" s="9"/>
      <c r="D8" s="9"/>
      <c r="E8" s="9"/>
      <c r="F8" s="36"/>
      <c r="G8" s="258" t="s">
        <v>10</v>
      </c>
      <c r="H8" s="259"/>
      <c r="I8" s="258"/>
      <c r="J8" s="258"/>
      <c r="K8" s="259"/>
      <c r="L8" s="250"/>
    </row>
    <row r="9" spans="1:12" x14ac:dyDescent="0.25">
      <c r="A9" s="60"/>
      <c r="B9" s="61"/>
      <c r="C9" s="62"/>
      <c r="D9" s="62"/>
      <c r="E9" s="62"/>
      <c r="F9" s="61"/>
      <c r="G9" s="61"/>
      <c r="H9" s="61"/>
      <c r="I9" s="61"/>
      <c r="J9" s="61"/>
      <c r="K9" s="61"/>
      <c r="L9" s="63"/>
    </row>
    <row r="10" spans="1:12" ht="15.75" thickBot="1" x14ac:dyDescent="0.3">
      <c r="A10" s="4"/>
      <c r="B10" s="7"/>
      <c r="C10" s="9"/>
      <c r="D10" s="9"/>
      <c r="E10" s="9"/>
      <c r="F10" s="36"/>
      <c r="G10" s="36"/>
      <c r="H10" s="36"/>
      <c r="I10" s="36"/>
      <c r="J10" s="36"/>
      <c r="K10" s="36"/>
      <c r="L10" s="8"/>
    </row>
    <row r="11" spans="1:12" ht="26.25" thickBot="1" x14ac:dyDescent="0.3">
      <c r="A11" s="4"/>
      <c r="B11" s="154" t="s">
        <v>1037</v>
      </c>
      <c r="C11" s="155"/>
      <c r="D11" s="9"/>
      <c r="E11" s="9"/>
      <c r="F11" s="36"/>
      <c r="G11" s="36"/>
      <c r="H11" s="199" t="s">
        <v>1061</v>
      </c>
      <c r="I11" s="198" t="s">
        <v>13</v>
      </c>
      <c r="J11" s="134" t="s">
        <v>15</v>
      </c>
      <c r="K11" s="192" t="s">
        <v>1041</v>
      </c>
      <c r="L11" s="8"/>
    </row>
    <row r="12" spans="1:12" ht="15.75" thickBot="1" x14ac:dyDescent="0.3">
      <c r="A12" s="4"/>
      <c r="B12" s="152" t="s">
        <v>1053</v>
      </c>
      <c r="C12" s="153"/>
      <c r="D12" s="9"/>
      <c r="E12" s="9"/>
      <c r="F12" s="36"/>
      <c r="G12" s="36"/>
      <c r="H12" s="87" t="s">
        <v>1062</v>
      </c>
      <c r="I12" s="191"/>
      <c r="J12" s="87"/>
      <c r="K12" s="87"/>
      <c r="L12" s="8"/>
    </row>
    <row r="13" spans="1:12" x14ac:dyDescent="0.25">
      <c r="A13" s="4"/>
      <c r="B13" s="7"/>
      <c r="C13" s="9"/>
      <c r="D13" s="9"/>
      <c r="E13" s="9"/>
      <c r="F13" s="36"/>
      <c r="G13" s="36"/>
      <c r="H13" s="36"/>
      <c r="I13" s="36"/>
      <c r="J13" s="36"/>
      <c r="K13" s="36"/>
      <c r="L13" s="8"/>
    </row>
    <row r="14" spans="1:12" x14ac:dyDescent="0.25">
      <c r="A14" s="4"/>
      <c r="B14" s="7"/>
      <c r="C14" s="9"/>
      <c r="D14" s="9"/>
      <c r="E14" s="9"/>
      <c r="F14" s="36"/>
      <c r="G14" s="36"/>
      <c r="H14" s="36"/>
      <c r="I14" s="36"/>
      <c r="J14" s="36"/>
      <c r="K14" s="36"/>
      <c r="L14" s="8"/>
    </row>
    <row r="15" spans="1:12" s="180" customFormat="1" ht="21.75" x14ac:dyDescent="0.3">
      <c r="A15" s="179"/>
      <c r="B15" s="181" t="s">
        <v>38</v>
      </c>
      <c r="C15" s="182"/>
      <c r="D15" s="253" t="s">
        <v>106</v>
      </c>
      <c r="E15" s="253"/>
      <c r="F15" s="253"/>
      <c r="G15" s="253"/>
      <c r="H15" s="183"/>
      <c r="I15" s="189" t="s">
        <v>1034</v>
      </c>
      <c r="J15" s="253" t="s">
        <v>109</v>
      </c>
      <c r="K15" s="253"/>
      <c r="L15" s="184"/>
    </row>
    <row r="16" spans="1:12" s="180" customFormat="1" ht="21.75" x14ac:dyDescent="0.3">
      <c r="A16" s="179"/>
      <c r="B16" s="181" t="s">
        <v>41</v>
      </c>
      <c r="C16" s="185"/>
      <c r="D16" s="254" t="s">
        <v>108</v>
      </c>
      <c r="E16" s="254"/>
      <c r="F16" s="254"/>
      <c r="G16" s="254"/>
      <c r="H16" s="186"/>
      <c r="I16" s="189" t="s">
        <v>1035</v>
      </c>
      <c r="J16" s="253" t="s">
        <v>1069</v>
      </c>
      <c r="K16" s="253"/>
      <c r="L16" s="184"/>
    </row>
    <row r="17" spans="1:12" s="180" customFormat="1" ht="21.75" x14ac:dyDescent="0.3">
      <c r="A17" s="179"/>
      <c r="B17" s="181" t="s">
        <v>42</v>
      </c>
      <c r="C17" s="185"/>
      <c r="D17" s="254" t="s">
        <v>5</v>
      </c>
      <c r="E17" s="254"/>
      <c r="F17" s="254"/>
      <c r="G17" s="254"/>
      <c r="H17" s="186"/>
      <c r="I17" s="189" t="s">
        <v>1036</v>
      </c>
      <c r="J17" s="271" t="s">
        <v>1073</v>
      </c>
      <c r="K17" s="253"/>
      <c r="L17" s="184"/>
    </row>
    <row r="18" spans="1:12" s="180" customFormat="1" ht="21.75" x14ac:dyDescent="0.3">
      <c r="A18" s="179"/>
      <c r="B18" s="181" t="s">
        <v>1032</v>
      </c>
      <c r="C18" s="185"/>
      <c r="D18" s="254" t="s">
        <v>1066</v>
      </c>
      <c r="E18" s="254"/>
      <c r="F18" s="254"/>
      <c r="G18" s="254"/>
      <c r="H18" s="186"/>
      <c r="I18" s="189" t="s">
        <v>13</v>
      </c>
      <c r="J18" s="256">
        <v>44900</v>
      </c>
      <c r="K18" s="253"/>
      <c r="L18" s="184"/>
    </row>
    <row r="19" spans="1:12" s="178" customFormat="1" ht="21.75" x14ac:dyDescent="0.3">
      <c r="A19" s="177"/>
      <c r="B19" s="187"/>
      <c r="C19" s="188"/>
      <c r="D19" s="187"/>
      <c r="E19" s="187"/>
      <c r="F19" s="187"/>
      <c r="G19" s="187"/>
      <c r="H19" s="187"/>
      <c r="I19" s="187"/>
      <c r="J19" s="187"/>
      <c r="K19" s="187"/>
      <c r="L19" s="184"/>
    </row>
    <row r="20" spans="1:12" x14ac:dyDescent="0.25">
      <c r="A20" s="4"/>
      <c r="B20" s="7"/>
      <c r="C20" s="17"/>
      <c r="D20" s="19"/>
      <c r="E20" s="19"/>
      <c r="F20" s="7"/>
      <c r="G20" s="7"/>
      <c r="H20" s="7"/>
      <c r="I20" s="7"/>
      <c r="J20" s="7"/>
      <c r="K20" s="7"/>
      <c r="L20" s="20"/>
    </row>
    <row r="21" spans="1:12" ht="15.75" thickBot="1" x14ac:dyDescent="0.3">
      <c r="A21" s="4"/>
      <c r="B21" s="17"/>
      <c r="C21" s="17"/>
      <c r="D21" s="19"/>
      <c r="E21" s="19"/>
      <c r="F21" s="7"/>
      <c r="G21" s="7"/>
      <c r="H21" s="7"/>
      <c r="I21" s="7"/>
      <c r="J21" s="7"/>
      <c r="K21" s="7"/>
      <c r="L21" s="20"/>
    </row>
    <row r="22" spans="1:12" ht="20.25" customHeight="1" thickBot="1" x14ac:dyDescent="0.3">
      <c r="A22" s="4"/>
      <c r="B22" s="141" t="s">
        <v>20</v>
      </c>
      <c r="C22" s="204" t="s">
        <v>148</v>
      </c>
      <c r="D22" s="205"/>
      <c r="E22" s="206"/>
      <c r="F22" s="143" t="s">
        <v>21</v>
      </c>
      <c r="G22" s="145" t="s">
        <v>22</v>
      </c>
      <c r="H22" s="135"/>
      <c r="I22" s="143" t="s">
        <v>23</v>
      </c>
      <c r="J22" s="147" t="s">
        <v>24</v>
      </c>
      <c r="K22" s="148"/>
      <c r="L22" s="20"/>
    </row>
    <row r="23" spans="1:12" ht="15.75" thickBot="1" x14ac:dyDescent="0.3">
      <c r="A23" s="4"/>
      <c r="B23" s="142"/>
      <c r="C23" s="207"/>
      <c r="D23" s="208"/>
      <c r="E23" s="209"/>
      <c r="F23" s="144"/>
      <c r="G23" s="146"/>
      <c r="H23" s="136"/>
      <c r="I23" s="144"/>
      <c r="J23" s="58">
        <v>0.06</v>
      </c>
      <c r="K23" s="261">
        <v>0.21</v>
      </c>
      <c r="L23" s="21"/>
    </row>
    <row r="24" spans="1:12" x14ac:dyDescent="0.25">
      <c r="A24" s="262"/>
      <c r="B24" s="268" t="s">
        <v>560</v>
      </c>
      <c r="C24" s="159" t="s">
        <v>561</v>
      </c>
      <c r="D24" s="159"/>
      <c r="E24" s="160"/>
      <c r="F24" s="91">
        <v>34</v>
      </c>
      <c r="G24" s="265">
        <v>0.56000000000000005</v>
      </c>
      <c r="H24" s="266">
        <f>F24*G24</f>
        <v>19.040000000000003</v>
      </c>
      <c r="I24" s="260">
        <v>0.21</v>
      </c>
      <c r="J24" s="93"/>
      <c r="K24" s="97">
        <f>H24*I24</f>
        <v>3.9984000000000006</v>
      </c>
      <c r="L24" s="22"/>
    </row>
    <row r="25" spans="1:12" x14ac:dyDescent="0.25">
      <c r="A25" s="262"/>
      <c r="B25" s="269" t="s">
        <v>910</v>
      </c>
      <c r="C25" s="231" t="s">
        <v>911</v>
      </c>
      <c r="D25" s="131"/>
      <c r="E25" s="129"/>
      <c r="F25" s="95">
        <v>100</v>
      </c>
      <c r="G25" s="265">
        <v>0.28999999999999998</v>
      </c>
      <c r="H25" s="267">
        <f t="shared" ref="H25:H28" si="0">F25*G25</f>
        <v>28.999999999999996</v>
      </c>
      <c r="I25" s="264">
        <v>0.21</v>
      </c>
      <c r="J25" s="97"/>
      <c r="K25" s="97">
        <f t="shared" ref="K25:K27" si="1">H25*I25</f>
        <v>6.089999999999999</v>
      </c>
      <c r="L25" s="22"/>
    </row>
    <row r="26" spans="1:12" x14ac:dyDescent="0.25">
      <c r="A26" s="262"/>
      <c r="B26" s="269" t="s">
        <v>913</v>
      </c>
      <c r="C26" s="202" t="s">
        <v>914</v>
      </c>
      <c r="D26" s="202"/>
      <c r="E26" s="129"/>
      <c r="F26" s="95">
        <v>150</v>
      </c>
      <c r="G26" s="265">
        <v>1.29</v>
      </c>
      <c r="H26" s="267">
        <f t="shared" si="0"/>
        <v>193.5</v>
      </c>
      <c r="I26" s="264">
        <v>0.21</v>
      </c>
      <c r="J26" s="97"/>
      <c r="K26" s="97">
        <f t="shared" si="1"/>
        <v>40.634999999999998</v>
      </c>
      <c r="L26" s="22"/>
    </row>
    <row r="27" spans="1:12" x14ac:dyDescent="0.25">
      <c r="A27" s="262"/>
      <c r="B27" s="269" t="s">
        <v>1025</v>
      </c>
      <c r="C27" s="203" t="s">
        <v>1026</v>
      </c>
      <c r="D27" s="203"/>
      <c r="E27" s="162"/>
      <c r="F27" s="95">
        <v>11</v>
      </c>
      <c r="G27" s="265">
        <v>13.95</v>
      </c>
      <c r="H27" s="267">
        <f t="shared" si="0"/>
        <v>153.44999999999999</v>
      </c>
      <c r="I27" s="264">
        <v>0.21</v>
      </c>
      <c r="J27" s="97"/>
      <c r="K27" s="97">
        <f t="shared" si="1"/>
        <v>32.224499999999999</v>
      </c>
      <c r="L27" s="22"/>
    </row>
    <row r="28" spans="1:12" x14ac:dyDescent="0.25">
      <c r="A28" s="262"/>
      <c r="B28" s="269" t="s">
        <v>219</v>
      </c>
      <c r="C28" s="202" t="s">
        <v>220</v>
      </c>
      <c r="D28" s="202"/>
      <c r="E28" s="165"/>
      <c r="F28" s="95">
        <v>200</v>
      </c>
      <c r="G28" s="265">
        <v>0.54</v>
      </c>
      <c r="H28" s="267">
        <f t="shared" si="0"/>
        <v>108</v>
      </c>
      <c r="I28" s="264">
        <v>0.06</v>
      </c>
      <c r="J28" s="97">
        <f>H28*I28</f>
        <v>6.4799999999999995</v>
      </c>
      <c r="K28" s="97" t="str">
        <f>IF(I28=21,F28*G28,"")</f>
        <v/>
      </c>
      <c r="L28" s="22"/>
    </row>
    <row r="29" spans="1:12" x14ac:dyDescent="0.25">
      <c r="A29" s="23"/>
      <c r="B29" s="269"/>
      <c r="C29" s="130"/>
      <c r="D29" s="131"/>
      <c r="E29" s="132"/>
      <c r="F29" s="95"/>
      <c r="G29" s="263"/>
      <c r="H29" s="96"/>
      <c r="I29" s="96"/>
      <c r="J29" s="97" t="str">
        <f>IF(I29=6, F29*G29,"")</f>
        <v/>
      </c>
      <c r="K29" s="97" t="str">
        <f>IF(I29=21,F29*G29,"")</f>
        <v/>
      </c>
      <c r="L29" s="22"/>
    </row>
    <row r="30" spans="1:12" x14ac:dyDescent="0.25">
      <c r="A30" s="4"/>
      <c r="B30" s="52"/>
      <c r="C30" s="163"/>
      <c r="D30" s="202"/>
      <c r="E30" s="165"/>
      <c r="F30" s="95"/>
      <c r="G30" s="96"/>
      <c r="H30" s="96"/>
      <c r="I30" s="96"/>
      <c r="J30" s="97" t="str">
        <f>IF(I30=6, F30*G30,"")</f>
        <v/>
      </c>
      <c r="K30" s="97" t="str">
        <f>IF(I30=21,F30*G30,"")</f>
        <v/>
      </c>
      <c r="L30" s="22"/>
    </row>
    <row r="31" spans="1:12" ht="15.75" thickBot="1" x14ac:dyDescent="0.3">
      <c r="A31" s="4"/>
      <c r="B31" s="101"/>
      <c r="C31" s="166"/>
      <c r="D31" s="167"/>
      <c r="E31" s="168"/>
      <c r="F31" s="102"/>
      <c r="G31" s="103"/>
      <c r="H31" s="103"/>
      <c r="I31" s="103" t="str">
        <f>IF(N31=6%,E31*F31,"")</f>
        <v/>
      </c>
      <c r="J31" s="104" t="str">
        <f>IF(I31=6, F31*G31,"")</f>
        <v/>
      </c>
      <c r="K31" s="104" t="str">
        <f>IF(I31=21,F31*G31,"")</f>
        <v/>
      </c>
      <c r="L31" s="22"/>
    </row>
    <row r="32" spans="1:12" ht="15.75" thickBot="1" x14ac:dyDescent="0.3">
      <c r="A32" s="4"/>
      <c r="B32" s="52"/>
      <c r="C32" s="7"/>
      <c r="D32" s="7"/>
      <c r="E32" s="24"/>
      <c r="F32" s="7"/>
      <c r="G32" s="36"/>
      <c r="H32" s="36"/>
      <c r="I32" s="126" t="s">
        <v>27</v>
      </c>
      <c r="J32" s="105">
        <v>108</v>
      </c>
      <c r="K32" s="105">
        <v>394.99</v>
      </c>
      <c r="L32" s="25"/>
    </row>
    <row r="33" spans="1:12" ht="15.75" thickBot="1" x14ac:dyDescent="0.3">
      <c r="A33" s="4"/>
      <c r="B33" s="52"/>
      <c r="C33" s="7"/>
      <c r="D33" s="7"/>
      <c r="E33" s="24"/>
      <c r="F33" s="7"/>
      <c r="G33" s="36"/>
      <c r="H33" s="36"/>
      <c r="I33" s="126" t="s">
        <v>1029</v>
      </c>
      <c r="J33" s="106">
        <f>J28</f>
        <v>6.4799999999999995</v>
      </c>
      <c r="K33" s="106">
        <f>SUM(K24:K27)</f>
        <v>82.947900000000004</v>
      </c>
      <c r="L33" s="25"/>
    </row>
    <row r="34" spans="1:12" ht="15.75" thickBot="1" x14ac:dyDescent="0.3">
      <c r="A34" s="26"/>
      <c r="B34" s="52"/>
      <c r="C34" s="7"/>
      <c r="D34" s="7"/>
      <c r="E34" s="7"/>
      <c r="F34" s="7"/>
      <c r="G34" s="36"/>
      <c r="H34" s="36"/>
      <c r="I34" s="126" t="s">
        <v>1030</v>
      </c>
      <c r="J34" s="270">
        <f>592.42</f>
        <v>592.41999999999996</v>
      </c>
      <c r="K34" s="270"/>
      <c r="L34" s="25"/>
    </row>
    <row r="35" spans="1:12" ht="15.75" thickBot="1" x14ac:dyDescent="0.3">
      <c r="A35" s="27"/>
      <c r="B35" s="52"/>
      <c r="C35" s="7"/>
      <c r="D35" s="7"/>
      <c r="E35" s="7"/>
      <c r="F35" s="110"/>
      <c r="G35" s="7"/>
      <c r="H35" s="7"/>
      <c r="I35" s="7"/>
      <c r="J35" s="7"/>
      <c r="K35" s="53"/>
      <c r="L35" s="8"/>
    </row>
    <row r="36" spans="1:12" ht="15" customHeight="1" thickBot="1" x14ac:dyDescent="0.3">
      <c r="A36" s="4"/>
      <c r="B36" s="54"/>
      <c r="C36" s="7"/>
      <c r="D36" s="7"/>
      <c r="E36" s="7"/>
      <c r="F36" s="111"/>
      <c r="G36" s="193"/>
      <c r="H36" s="194"/>
      <c r="I36" s="194"/>
      <c r="J36" s="195"/>
      <c r="K36" s="53"/>
      <c r="L36" s="8"/>
    </row>
    <row r="37" spans="1:12" ht="15" customHeight="1" x14ac:dyDescent="0.25">
      <c r="A37" s="4"/>
      <c r="B37" s="52"/>
      <c r="C37" s="7"/>
      <c r="D37" s="7"/>
      <c r="E37" s="113"/>
      <c r="F37" s="112"/>
      <c r="G37" s="31"/>
      <c r="H37" s="31"/>
      <c r="I37" s="31"/>
      <c r="J37" s="31"/>
      <c r="K37" s="53"/>
      <c r="L37" s="8"/>
    </row>
    <row r="38" spans="1:12" ht="15" customHeight="1" thickBot="1" x14ac:dyDescent="0.3">
      <c r="A38" s="4"/>
      <c r="B38" s="55"/>
      <c r="C38" s="56"/>
      <c r="D38" s="56"/>
      <c r="E38" s="114"/>
      <c r="F38" s="197"/>
      <c r="G38" s="196"/>
      <c r="H38" s="56"/>
      <c r="I38" s="56"/>
      <c r="J38" s="114"/>
      <c r="K38" s="115"/>
      <c r="L38" s="8"/>
    </row>
    <row r="39" spans="1:12" ht="15" customHeight="1" x14ac:dyDescent="0.25">
      <c r="A39" s="4"/>
      <c r="B39" s="201" t="s">
        <v>1031</v>
      </c>
      <c r="C39" s="201"/>
      <c r="D39" s="201"/>
      <c r="E39" s="7"/>
      <c r="F39" s="29"/>
      <c r="G39" s="29"/>
      <c r="H39" s="29"/>
      <c r="I39" s="29"/>
      <c r="J39" s="30"/>
      <c r="K39" s="30"/>
      <c r="L39" s="28"/>
    </row>
    <row r="40" spans="1:12" ht="21" x14ac:dyDescent="0.25">
      <c r="A40" s="4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8"/>
    </row>
    <row r="41" spans="1:12" ht="21" x14ac:dyDescent="0.25">
      <c r="A41" s="4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8"/>
    </row>
    <row r="42" spans="1:12" ht="21" x14ac:dyDescent="0.25">
      <c r="A42" s="4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8"/>
    </row>
    <row r="43" spans="1:12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35"/>
    </row>
  </sheetData>
  <mergeCells count="29">
    <mergeCell ref="G36:J36"/>
    <mergeCell ref="B39:D39"/>
    <mergeCell ref="B40:K40"/>
    <mergeCell ref="B41:K41"/>
    <mergeCell ref="B42:K42"/>
    <mergeCell ref="C24:E24"/>
    <mergeCell ref="C27:E27"/>
    <mergeCell ref="C28:E28"/>
    <mergeCell ref="C30:E30"/>
    <mergeCell ref="C31:E31"/>
    <mergeCell ref="J34:K34"/>
    <mergeCell ref="C26:D26"/>
    <mergeCell ref="D17:G17"/>
    <mergeCell ref="J17:K17"/>
    <mergeCell ref="D18:G18"/>
    <mergeCell ref="J18:K18"/>
    <mergeCell ref="B22:B23"/>
    <mergeCell ref="C22:E23"/>
    <mergeCell ref="F22:F23"/>
    <mergeCell ref="G22:G23"/>
    <mergeCell ref="I22:I23"/>
    <mergeCell ref="J22:K22"/>
    <mergeCell ref="B11:C11"/>
    <mergeCell ref="B12:C12"/>
    <mergeCell ref="D15:G15"/>
    <mergeCell ref="J15:K15"/>
    <mergeCell ref="D16:G16"/>
    <mergeCell ref="J16:K16"/>
    <mergeCell ref="J2:L2"/>
  </mergeCells>
  <hyperlinks>
    <hyperlink ref="J17" r:id="rId1" xr:uid="{182BF311-0DCF-41F2-95AC-8DA0E240589D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971F-EB44-440C-9988-4D953017D6E3}">
  <dimension ref="A1:L39"/>
  <sheetViews>
    <sheetView topLeftCell="A10" workbookViewId="0">
      <selection activeCell="B14" sqref="B14"/>
    </sheetView>
  </sheetViews>
  <sheetFormatPr defaultColWidth="8.85546875" defaultRowHeight="15" x14ac:dyDescent="0.25"/>
  <cols>
    <col min="1" max="1" width="3.140625" customWidth="1"/>
    <col min="3" max="3" width="4.42578125" customWidth="1"/>
    <col min="6" max="6" width="13.7109375" customWidth="1"/>
    <col min="7" max="7" width="13.42578125" customWidth="1"/>
    <col min="8" max="8" width="10.42578125" customWidth="1"/>
    <col min="9" max="11" width="13.7109375" customWidth="1"/>
    <col min="12" max="12" width="3.42578125" customWidth="1"/>
  </cols>
  <sheetData>
    <row r="1" spans="1:12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42.75" x14ac:dyDescent="0.8">
      <c r="A2" s="4"/>
      <c r="B2" s="176" t="s">
        <v>1028</v>
      </c>
      <c r="C2" s="176"/>
      <c r="D2" s="176"/>
      <c r="E2" s="176"/>
      <c r="F2" s="36"/>
      <c r="G2" s="36"/>
      <c r="H2" s="36"/>
      <c r="I2" s="137"/>
      <c r="J2" s="137"/>
      <c r="K2" s="137"/>
      <c r="L2" s="8"/>
    </row>
    <row r="3" spans="1:12" x14ac:dyDescent="0.25">
      <c r="A3" s="4"/>
      <c r="B3" s="7"/>
      <c r="C3" s="9"/>
      <c r="D3" s="9"/>
      <c r="E3" s="9"/>
      <c r="F3" s="36"/>
      <c r="G3" s="36"/>
      <c r="H3" s="36"/>
      <c r="I3" s="36"/>
      <c r="J3" s="36"/>
      <c r="K3" s="36"/>
      <c r="L3" s="8"/>
    </row>
    <row r="4" spans="1:12" x14ac:dyDescent="0.25">
      <c r="A4" s="4"/>
      <c r="B4" s="7"/>
      <c r="C4" s="9"/>
      <c r="D4" s="9"/>
      <c r="E4" s="9"/>
      <c r="F4" s="36"/>
      <c r="G4" s="36"/>
      <c r="H4" s="36"/>
      <c r="I4" s="36"/>
      <c r="J4" s="36"/>
      <c r="K4" s="36"/>
      <c r="L4" s="8"/>
    </row>
    <row r="5" spans="1:12" x14ac:dyDescent="0.25">
      <c r="A5" s="4"/>
      <c r="B5" s="7"/>
      <c r="C5" s="9"/>
      <c r="D5" s="9"/>
      <c r="E5" s="9"/>
      <c r="F5" s="36"/>
      <c r="G5" s="36"/>
      <c r="H5" s="36"/>
      <c r="I5" s="36"/>
      <c r="J5" s="36"/>
      <c r="K5" s="36"/>
      <c r="L5" s="8"/>
    </row>
    <row r="6" spans="1:12" ht="15.75" thickBot="1" x14ac:dyDescent="0.3">
      <c r="A6" s="4"/>
      <c r="B6" s="7"/>
      <c r="C6" s="9"/>
      <c r="D6" s="9"/>
      <c r="E6" s="9"/>
      <c r="F6" s="36"/>
      <c r="G6" s="36"/>
      <c r="H6" s="36"/>
      <c r="I6" s="36"/>
      <c r="J6" s="36"/>
      <c r="K6" s="36"/>
      <c r="L6" s="8"/>
    </row>
    <row r="7" spans="1:12" ht="15.75" thickBot="1" x14ac:dyDescent="0.3">
      <c r="A7" s="4"/>
      <c r="B7" s="154" t="s">
        <v>1033</v>
      </c>
      <c r="C7" s="155"/>
      <c r="D7" s="9"/>
      <c r="E7" s="9"/>
      <c r="F7" s="36"/>
      <c r="G7" s="36"/>
      <c r="H7" s="199" t="s">
        <v>1037</v>
      </c>
      <c r="I7" s="198" t="s">
        <v>13</v>
      </c>
      <c r="J7" s="134" t="s">
        <v>15</v>
      </c>
      <c r="K7" s="192"/>
      <c r="L7" s="8"/>
    </row>
    <row r="8" spans="1:12" ht="15.75" thickBot="1" x14ac:dyDescent="0.3">
      <c r="A8" s="4"/>
      <c r="B8" s="152" t="s">
        <v>1052</v>
      </c>
      <c r="C8" s="153"/>
      <c r="D8" s="9"/>
      <c r="E8" s="9"/>
      <c r="F8" s="36"/>
      <c r="G8" s="36"/>
      <c r="H8" s="87" t="s">
        <v>1053</v>
      </c>
      <c r="I8" s="191"/>
      <c r="J8" s="87"/>
      <c r="K8" s="87"/>
      <c r="L8" s="8"/>
    </row>
    <row r="9" spans="1:12" x14ac:dyDescent="0.25">
      <c r="A9" s="4"/>
      <c r="B9" s="7"/>
      <c r="C9" s="9"/>
      <c r="D9" s="9"/>
      <c r="E9" s="9"/>
      <c r="F9" s="36"/>
      <c r="G9" s="36"/>
      <c r="H9" s="36"/>
      <c r="I9" s="36"/>
      <c r="J9" s="36"/>
      <c r="K9" s="36"/>
      <c r="L9" s="8"/>
    </row>
    <row r="10" spans="1:12" x14ac:dyDescent="0.25">
      <c r="A10" s="4"/>
      <c r="B10" s="7"/>
      <c r="C10" s="9"/>
      <c r="D10" s="9"/>
      <c r="E10" s="9"/>
      <c r="F10" s="36"/>
      <c r="G10" s="36"/>
      <c r="H10" s="36"/>
      <c r="I10" s="36"/>
      <c r="J10" s="36"/>
      <c r="K10" s="36"/>
      <c r="L10" s="8"/>
    </row>
    <row r="11" spans="1:12" s="180" customFormat="1" ht="21.75" x14ac:dyDescent="0.3">
      <c r="A11" s="179"/>
      <c r="B11" s="181" t="s">
        <v>38</v>
      </c>
      <c r="C11" s="182"/>
      <c r="D11" s="211"/>
      <c r="E11" s="211"/>
      <c r="F11" s="211"/>
      <c r="G11" s="211"/>
      <c r="H11" s="183"/>
      <c r="I11" s="189" t="s">
        <v>1034</v>
      </c>
      <c r="J11" s="213"/>
      <c r="K11" s="213"/>
      <c r="L11" s="184"/>
    </row>
    <row r="12" spans="1:12" s="180" customFormat="1" ht="21.75" x14ac:dyDescent="0.3">
      <c r="A12" s="179"/>
      <c r="B12" s="181" t="s">
        <v>41</v>
      </c>
      <c r="C12" s="185"/>
      <c r="D12" s="212"/>
      <c r="E12" s="212"/>
      <c r="F12" s="212"/>
      <c r="G12" s="212"/>
      <c r="H12" s="186"/>
      <c r="I12" s="189" t="s">
        <v>1035</v>
      </c>
      <c r="J12" s="214"/>
      <c r="K12" s="214"/>
      <c r="L12" s="184"/>
    </row>
    <row r="13" spans="1:12" s="180" customFormat="1" ht="21.75" x14ac:dyDescent="0.3">
      <c r="A13" s="179"/>
      <c r="B13" s="181" t="s">
        <v>42</v>
      </c>
      <c r="C13" s="185"/>
      <c r="D13" s="212"/>
      <c r="E13" s="212"/>
      <c r="F13" s="212"/>
      <c r="G13" s="212"/>
      <c r="H13" s="186"/>
      <c r="I13" s="189" t="s">
        <v>1036</v>
      </c>
      <c r="J13" s="216"/>
      <c r="K13" s="216"/>
      <c r="L13" s="184"/>
    </row>
    <row r="14" spans="1:12" s="180" customFormat="1" ht="21.75" x14ac:dyDescent="0.3">
      <c r="A14" s="179"/>
      <c r="B14" s="181" t="s">
        <v>1032</v>
      </c>
      <c r="C14" s="185"/>
      <c r="D14" s="212"/>
      <c r="E14" s="212"/>
      <c r="F14" s="212"/>
      <c r="G14" s="212"/>
      <c r="H14" s="186"/>
      <c r="I14" s="189" t="s">
        <v>13</v>
      </c>
      <c r="J14" s="217"/>
      <c r="K14" s="217"/>
      <c r="L14" s="184"/>
    </row>
    <row r="15" spans="1:12" s="178" customFormat="1" ht="21.75" x14ac:dyDescent="0.3">
      <c r="A15" s="177"/>
      <c r="B15" s="187"/>
      <c r="C15" s="188"/>
      <c r="D15" s="187"/>
      <c r="E15" s="187"/>
      <c r="F15" s="187"/>
      <c r="G15" s="187"/>
      <c r="H15" s="187"/>
      <c r="I15" s="187"/>
      <c r="J15" s="187"/>
      <c r="K15" s="187"/>
      <c r="L15" s="184"/>
    </row>
    <row r="16" spans="1:12" x14ac:dyDescent="0.25">
      <c r="A16" s="4"/>
      <c r="B16" s="7"/>
      <c r="C16" s="17"/>
      <c r="D16" s="19"/>
      <c r="E16" s="19"/>
      <c r="F16" s="7"/>
      <c r="G16" s="7"/>
      <c r="H16" s="7"/>
      <c r="I16" s="7"/>
      <c r="J16" s="7"/>
      <c r="K16" s="7"/>
      <c r="L16" s="20"/>
    </row>
    <row r="17" spans="1:12" ht="15.75" thickBot="1" x14ac:dyDescent="0.3">
      <c r="A17" s="4"/>
      <c r="B17" s="17"/>
      <c r="C17" s="17"/>
      <c r="D17" s="19"/>
      <c r="E17" s="19"/>
      <c r="F17" s="7"/>
      <c r="G17" s="7"/>
      <c r="H17" s="7"/>
      <c r="I17" s="7"/>
      <c r="J17" s="7"/>
      <c r="K17" s="7"/>
      <c r="L17" s="20"/>
    </row>
    <row r="18" spans="1:12" ht="20.25" customHeight="1" thickBot="1" x14ac:dyDescent="0.3">
      <c r="A18" s="4"/>
      <c r="B18" s="141" t="s">
        <v>20</v>
      </c>
      <c r="C18" s="204" t="s">
        <v>148</v>
      </c>
      <c r="D18" s="205"/>
      <c r="E18" s="206"/>
      <c r="F18" s="143" t="s">
        <v>21</v>
      </c>
      <c r="G18" s="145" t="s">
        <v>22</v>
      </c>
      <c r="H18" s="135"/>
      <c r="I18" s="143" t="s">
        <v>23</v>
      </c>
      <c r="J18" s="147" t="s">
        <v>24</v>
      </c>
      <c r="K18" s="148"/>
      <c r="L18" s="20"/>
    </row>
    <row r="19" spans="1:12" ht="15.75" thickBot="1" x14ac:dyDescent="0.3">
      <c r="A19" s="4"/>
      <c r="B19" s="142"/>
      <c r="C19" s="207"/>
      <c r="D19" s="208"/>
      <c r="E19" s="209"/>
      <c r="F19" s="144"/>
      <c r="G19" s="146"/>
      <c r="H19" s="136"/>
      <c r="I19" s="144"/>
      <c r="J19" s="58">
        <v>0.06</v>
      </c>
      <c r="K19" s="59">
        <v>0.21</v>
      </c>
      <c r="L19" s="21"/>
    </row>
    <row r="20" spans="1:12" x14ac:dyDescent="0.25">
      <c r="A20" s="4"/>
      <c r="B20" s="90"/>
      <c r="C20" s="158"/>
      <c r="D20" s="159"/>
      <c r="E20" s="160"/>
      <c r="F20" s="91"/>
      <c r="G20" s="92"/>
      <c r="H20" s="92"/>
      <c r="I20" s="92"/>
      <c r="J20" s="93"/>
      <c r="K20" s="93"/>
      <c r="L20" s="22"/>
    </row>
    <row r="21" spans="1:12" x14ac:dyDescent="0.25">
      <c r="A21" s="4"/>
      <c r="B21" s="94"/>
      <c r="C21" s="128"/>
      <c r="D21" s="200"/>
      <c r="E21" s="129"/>
      <c r="F21" s="95"/>
      <c r="G21" s="96"/>
      <c r="H21" s="96"/>
      <c r="I21" s="96"/>
      <c r="J21" s="97"/>
      <c r="K21" s="97"/>
      <c r="L21" s="22"/>
    </row>
    <row r="22" spans="1:12" x14ac:dyDescent="0.25">
      <c r="A22" s="4"/>
      <c r="B22" s="94"/>
      <c r="C22" s="128"/>
      <c r="D22" s="200"/>
      <c r="E22" s="129"/>
      <c r="F22" s="95"/>
      <c r="G22" s="96"/>
      <c r="H22" s="96"/>
      <c r="I22" s="96"/>
      <c r="J22" s="97"/>
      <c r="K22" s="97"/>
      <c r="L22" s="22"/>
    </row>
    <row r="23" spans="1:12" x14ac:dyDescent="0.25">
      <c r="A23" s="4"/>
      <c r="B23" s="94"/>
      <c r="C23" s="161"/>
      <c r="D23" s="203"/>
      <c r="E23" s="162"/>
      <c r="F23" s="95"/>
      <c r="G23" s="96"/>
      <c r="H23" s="96"/>
      <c r="I23" s="96"/>
      <c r="J23" s="97"/>
      <c r="K23" s="97"/>
      <c r="L23" s="22"/>
    </row>
    <row r="24" spans="1:12" x14ac:dyDescent="0.25">
      <c r="A24" s="4"/>
      <c r="B24" s="52"/>
      <c r="C24" s="163"/>
      <c r="D24" s="202"/>
      <c r="E24" s="165"/>
      <c r="F24" s="95"/>
      <c r="G24" s="96"/>
      <c r="H24" s="96"/>
      <c r="I24" s="96"/>
      <c r="J24" s="97" t="str">
        <f>IF(I24=6, F24*G24,"")</f>
        <v/>
      </c>
      <c r="K24" s="97" t="str">
        <f>IF(I24=21,F24*G24,"")</f>
        <v/>
      </c>
      <c r="L24" s="22"/>
    </row>
    <row r="25" spans="1:12" x14ac:dyDescent="0.25">
      <c r="A25" s="23"/>
      <c r="B25" s="52"/>
      <c r="C25" s="130"/>
      <c r="D25" s="131"/>
      <c r="E25" s="132"/>
      <c r="F25" s="95"/>
      <c r="G25" s="96"/>
      <c r="H25" s="96"/>
      <c r="I25" s="96"/>
      <c r="J25" s="97" t="str">
        <f>IF(I25=6, F25*G25,"")</f>
        <v/>
      </c>
      <c r="K25" s="97" t="str">
        <f>IF(I25=21,F25*G25,"")</f>
        <v/>
      </c>
      <c r="L25" s="22"/>
    </row>
    <row r="26" spans="1:12" x14ac:dyDescent="0.25">
      <c r="A26" s="4"/>
      <c r="B26" s="52"/>
      <c r="C26" s="163"/>
      <c r="D26" s="202"/>
      <c r="E26" s="165"/>
      <c r="F26" s="95"/>
      <c r="G26" s="96"/>
      <c r="H26" s="96"/>
      <c r="I26" s="96"/>
      <c r="J26" s="97" t="str">
        <f>IF(I26=6, F26*G26,"")</f>
        <v/>
      </c>
      <c r="K26" s="97" t="str">
        <f>IF(I26=21,F26*G26,"")</f>
        <v/>
      </c>
      <c r="L26" s="22"/>
    </row>
    <row r="27" spans="1:12" ht="15.75" thickBot="1" x14ac:dyDescent="0.3">
      <c r="A27" s="4"/>
      <c r="B27" s="101"/>
      <c r="C27" s="166"/>
      <c r="D27" s="167"/>
      <c r="E27" s="168"/>
      <c r="F27" s="102"/>
      <c r="G27" s="103"/>
      <c r="H27" s="103"/>
      <c r="I27" s="103" t="str">
        <f>IF(N27=6%,E27*F27,"")</f>
        <v/>
      </c>
      <c r="J27" s="104" t="str">
        <f>IF(I27=6, F27*G27,"")</f>
        <v/>
      </c>
      <c r="K27" s="104" t="str">
        <f>IF(I27=21,F27*G27,"")</f>
        <v/>
      </c>
      <c r="L27" s="22"/>
    </row>
    <row r="28" spans="1:12" ht="15.75" thickBot="1" x14ac:dyDescent="0.3">
      <c r="A28" s="4"/>
      <c r="B28" s="52"/>
      <c r="C28" s="7"/>
      <c r="D28" s="7"/>
      <c r="E28" s="24"/>
      <c r="F28" s="7"/>
      <c r="G28" s="36"/>
      <c r="H28" s="36"/>
      <c r="I28" s="126" t="s">
        <v>27</v>
      </c>
      <c r="J28" s="105"/>
      <c r="K28" s="105"/>
      <c r="L28" s="25"/>
    </row>
    <row r="29" spans="1:12" ht="15.75" thickBot="1" x14ac:dyDescent="0.3">
      <c r="A29" s="4"/>
      <c r="B29" s="52"/>
      <c r="C29" s="7"/>
      <c r="D29" s="7"/>
      <c r="E29" s="24"/>
      <c r="F29" s="7"/>
      <c r="G29" s="36"/>
      <c r="H29" s="36"/>
      <c r="I29" s="126" t="s">
        <v>1029</v>
      </c>
      <c r="J29" s="106"/>
      <c r="K29" s="106"/>
      <c r="L29" s="25"/>
    </row>
    <row r="30" spans="1:12" ht="15.75" thickBot="1" x14ac:dyDescent="0.3">
      <c r="A30" s="26"/>
      <c r="B30" s="52"/>
      <c r="C30" s="7"/>
      <c r="D30" s="7"/>
      <c r="E30" s="7"/>
      <c r="F30" s="7"/>
      <c r="G30" s="36"/>
      <c r="H30" s="36"/>
      <c r="I30" s="126" t="s">
        <v>1030</v>
      </c>
      <c r="J30" s="169"/>
      <c r="K30" s="169"/>
      <c r="L30" s="25"/>
    </row>
    <row r="31" spans="1:12" ht="15.75" thickBot="1" x14ac:dyDescent="0.3">
      <c r="A31" s="27"/>
      <c r="B31" s="52"/>
      <c r="C31" s="7"/>
      <c r="D31" s="7"/>
      <c r="E31" s="7"/>
      <c r="F31" s="110"/>
      <c r="G31" s="7"/>
      <c r="H31" s="7"/>
      <c r="I31" s="7"/>
      <c r="J31" s="7"/>
      <c r="K31" s="53"/>
      <c r="L31" s="8"/>
    </row>
    <row r="32" spans="1:12" ht="15" customHeight="1" thickBot="1" x14ac:dyDescent="0.3">
      <c r="A32" s="4"/>
      <c r="B32" s="54"/>
      <c r="C32" s="7"/>
      <c r="D32" s="7"/>
      <c r="E32" s="7"/>
      <c r="F32" s="111"/>
      <c r="G32" s="193"/>
      <c r="H32" s="194"/>
      <c r="I32" s="194"/>
      <c r="J32" s="195"/>
      <c r="K32" s="53"/>
      <c r="L32" s="8"/>
    </row>
    <row r="33" spans="1:12" ht="15" customHeight="1" x14ac:dyDescent="0.25">
      <c r="A33" s="4"/>
      <c r="B33" s="52"/>
      <c r="C33" s="7"/>
      <c r="D33" s="7"/>
      <c r="E33" s="113"/>
      <c r="F33" s="112"/>
      <c r="G33" s="31"/>
      <c r="H33" s="31"/>
      <c r="I33" s="31"/>
      <c r="J33" s="31"/>
      <c r="K33" s="53"/>
      <c r="L33" s="8"/>
    </row>
    <row r="34" spans="1:12" ht="15" customHeight="1" thickBot="1" x14ac:dyDescent="0.3">
      <c r="A34" s="4"/>
      <c r="B34" s="55"/>
      <c r="C34" s="56"/>
      <c r="D34" s="56"/>
      <c r="E34" s="114"/>
      <c r="F34" s="197"/>
      <c r="G34" s="196"/>
      <c r="H34" s="56"/>
      <c r="I34" s="56"/>
      <c r="J34" s="114"/>
      <c r="K34" s="115"/>
      <c r="L34" s="8"/>
    </row>
    <row r="35" spans="1:12" ht="15" customHeight="1" x14ac:dyDescent="0.25">
      <c r="A35" s="4"/>
      <c r="B35" s="201" t="s">
        <v>1031</v>
      </c>
      <c r="C35" s="201"/>
      <c r="D35" s="201"/>
      <c r="E35" s="7"/>
      <c r="F35" s="29"/>
      <c r="G35" s="29"/>
      <c r="H35" s="29"/>
      <c r="I35" s="29"/>
      <c r="J35" s="30"/>
      <c r="K35" s="30"/>
      <c r="L35" s="28"/>
    </row>
    <row r="36" spans="1:12" ht="21" x14ac:dyDescent="0.25">
      <c r="A36" s="4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8"/>
    </row>
    <row r="37" spans="1:12" ht="21" x14ac:dyDescent="0.25">
      <c r="A37" s="4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8"/>
    </row>
    <row r="38" spans="1:12" ht="21" x14ac:dyDescent="0.25">
      <c r="A38" s="4"/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8"/>
    </row>
    <row r="39" spans="1:12" x14ac:dyDescent="0.25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35"/>
    </row>
  </sheetData>
  <mergeCells count="28">
    <mergeCell ref="D11:G11"/>
    <mergeCell ref="D12:G12"/>
    <mergeCell ref="D13:G13"/>
    <mergeCell ref="D14:G14"/>
    <mergeCell ref="J11:K11"/>
    <mergeCell ref="J12:K12"/>
    <mergeCell ref="J13:K13"/>
    <mergeCell ref="J14:K14"/>
    <mergeCell ref="B35:D35"/>
    <mergeCell ref="G32:J32"/>
    <mergeCell ref="B36:K36"/>
    <mergeCell ref="B37:K37"/>
    <mergeCell ref="B38:K38"/>
    <mergeCell ref="C20:E20"/>
    <mergeCell ref="C23:E23"/>
    <mergeCell ref="C24:E24"/>
    <mergeCell ref="C26:E26"/>
    <mergeCell ref="C27:E27"/>
    <mergeCell ref="J30:K30"/>
    <mergeCell ref="B7:C7"/>
    <mergeCell ref="B8:C8"/>
    <mergeCell ref="B18:B19"/>
    <mergeCell ref="C18:E19"/>
    <mergeCell ref="F18:F19"/>
    <mergeCell ref="G18:G19"/>
    <mergeCell ref="I18:I19"/>
    <mergeCell ref="J18:K18"/>
    <mergeCell ref="I2:K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928CB-CD4E-49AC-A8BD-C19B0E8E722E}">
  <dimension ref="A1:L41"/>
  <sheetViews>
    <sheetView workbookViewId="0">
      <selection activeCell="N23" sqref="N23"/>
    </sheetView>
  </sheetViews>
  <sheetFormatPr defaultColWidth="8.85546875" defaultRowHeight="15" x14ac:dyDescent="0.25"/>
  <cols>
    <col min="1" max="1" width="3.140625" customWidth="1"/>
    <col min="3" max="3" width="4.42578125" customWidth="1"/>
    <col min="7" max="7" width="13.7109375" customWidth="1"/>
    <col min="8" max="8" width="13.42578125" customWidth="1"/>
    <col min="9" max="9" width="16.85546875" customWidth="1"/>
    <col min="10" max="10" width="13.7109375" customWidth="1"/>
    <col min="11" max="11" width="5.5703125" customWidth="1"/>
    <col min="12" max="12" width="3.42578125" customWidth="1"/>
  </cols>
  <sheetData>
    <row r="1" spans="1:12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42.75" x14ac:dyDescent="0.8">
      <c r="A2" s="4"/>
      <c r="B2" s="176" t="s">
        <v>1038</v>
      </c>
      <c r="C2" s="176"/>
      <c r="D2" s="176"/>
      <c r="E2" s="176"/>
      <c r="F2" s="176"/>
      <c r="G2" s="36"/>
      <c r="H2" s="36"/>
      <c r="I2" s="36"/>
      <c r="J2" s="137"/>
      <c r="K2" s="137"/>
      <c r="L2" s="8"/>
    </row>
    <row r="3" spans="1:12" x14ac:dyDescent="0.25">
      <c r="A3" s="4"/>
      <c r="B3" s="7"/>
      <c r="C3" s="9"/>
      <c r="D3" s="9"/>
      <c r="E3" s="9"/>
      <c r="F3" s="9"/>
      <c r="G3" s="36"/>
      <c r="H3" s="36"/>
      <c r="I3" s="36"/>
      <c r="J3" s="36"/>
      <c r="K3" s="36"/>
      <c r="L3" s="8"/>
    </row>
    <row r="4" spans="1:12" x14ac:dyDescent="0.25">
      <c r="A4" s="4"/>
      <c r="B4" s="7"/>
      <c r="C4" s="9"/>
      <c r="D4" s="9"/>
      <c r="E4" s="9"/>
      <c r="F4" s="9"/>
      <c r="G4" s="36"/>
      <c r="H4" s="36"/>
      <c r="I4" s="36"/>
      <c r="J4" s="36"/>
      <c r="K4" s="36"/>
      <c r="L4" s="8"/>
    </row>
    <row r="5" spans="1:12" x14ac:dyDescent="0.25">
      <c r="A5" s="4"/>
      <c r="B5" s="7"/>
      <c r="C5" s="9"/>
      <c r="D5" s="9"/>
      <c r="E5" s="9"/>
      <c r="F5" s="9"/>
      <c r="G5" s="36"/>
      <c r="H5" s="36"/>
      <c r="I5" s="36"/>
      <c r="J5" s="36"/>
      <c r="K5" s="36"/>
      <c r="L5" s="8"/>
    </row>
    <row r="6" spans="1:12" ht="15.75" thickBot="1" x14ac:dyDescent="0.3">
      <c r="A6" s="4"/>
      <c r="B6" s="7"/>
      <c r="C6" s="9"/>
      <c r="D6" s="9"/>
      <c r="E6" s="9"/>
      <c r="F6" s="9"/>
      <c r="G6" s="36"/>
      <c r="H6" s="36"/>
      <c r="I6" s="36"/>
      <c r="J6" s="36"/>
      <c r="K6" s="36"/>
      <c r="L6" s="8"/>
    </row>
    <row r="7" spans="1:12" ht="27.75" customHeight="1" thickBot="1" x14ac:dyDescent="0.3">
      <c r="A7" s="4"/>
      <c r="B7" s="219" t="s">
        <v>1039</v>
      </c>
      <c r="C7" s="220"/>
      <c r="D7" s="9"/>
      <c r="E7" s="9"/>
      <c r="F7" s="9"/>
      <c r="G7" s="199" t="s">
        <v>1040</v>
      </c>
      <c r="H7" s="198" t="s">
        <v>13</v>
      </c>
      <c r="I7" s="134" t="s">
        <v>15</v>
      </c>
      <c r="J7" s="192" t="s">
        <v>1041</v>
      </c>
      <c r="K7" s="36"/>
      <c r="L7" s="8"/>
    </row>
    <row r="8" spans="1:12" ht="15.75" thickBot="1" x14ac:dyDescent="0.3">
      <c r="A8" s="4"/>
      <c r="B8" s="152" t="s">
        <v>1055</v>
      </c>
      <c r="C8" s="153"/>
      <c r="D8" s="9"/>
      <c r="E8" s="9"/>
      <c r="F8" s="9"/>
      <c r="G8" s="87" t="s">
        <v>1052</v>
      </c>
      <c r="H8" s="191"/>
      <c r="I8" s="87"/>
      <c r="J8" s="87"/>
      <c r="K8" s="36"/>
      <c r="L8" s="8"/>
    </row>
    <row r="9" spans="1:12" x14ac:dyDescent="0.25">
      <c r="A9" s="4"/>
      <c r="B9" s="7"/>
      <c r="C9" s="9"/>
      <c r="D9" s="9"/>
      <c r="E9" s="9"/>
      <c r="F9" s="9"/>
      <c r="G9" s="36"/>
      <c r="H9" s="36"/>
      <c r="I9" s="36"/>
      <c r="J9" s="36"/>
      <c r="K9" s="36"/>
      <c r="L9" s="8"/>
    </row>
    <row r="10" spans="1:12" x14ac:dyDescent="0.25">
      <c r="A10" s="4"/>
      <c r="B10" s="7"/>
      <c r="C10" s="9"/>
      <c r="D10" s="9"/>
      <c r="E10" s="9"/>
      <c r="F10" s="9"/>
      <c r="G10" s="36"/>
      <c r="H10" s="36"/>
      <c r="I10" s="36"/>
      <c r="J10" s="36"/>
      <c r="K10" s="36"/>
      <c r="L10" s="8"/>
    </row>
    <row r="11" spans="1:12" s="180" customFormat="1" ht="21.75" x14ac:dyDescent="0.3">
      <c r="A11" s="179"/>
      <c r="B11" s="181" t="s">
        <v>38</v>
      </c>
      <c r="C11" s="182"/>
      <c r="D11" s="228"/>
      <c r="E11" s="228"/>
      <c r="F11" s="228"/>
      <c r="G11" s="228"/>
      <c r="H11" s="229"/>
      <c r="I11" s="189" t="s">
        <v>1034</v>
      </c>
      <c r="J11" s="210"/>
      <c r="K11" s="210"/>
      <c r="L11" s="184"/>
    </row>
    <row r="12" spans="1:12" s="180" customFormat="1" ht="21.75" x14ac:dyDescent="0.3">
      <c r="A12" s="179"/>
      <c r="B12" s="181" t="s">
        <v>41</v>
      </c>
      <c r="C12" s="185"/>
      <c r="D12" s="227"/>
      <c r="E12" s="227"/>
      <c r="F12" s="227"/>
      <c r="G12" s="227"/>
      <c r="H12" s="230"/>
      <c r="I12" s="189" t="s">
        <v>1035</v>
      </c>
      <c r="J12" s="190"/>
      <c r="K12" s="190"/>
      <c r="L12" s="184"/>
    </row>
    <row r="13" spans="1:12" s="180" customFormat="1" ht="21.75" x14ac:dyDescent="0.3">
      <c r="A13" s="179"/>
      <c r="B13" s="181" t="s">
        <v>42</v>
      </c>
      <c r="C13" s="185"/>
      <c r="D13" s="227"/>
      <c r="E13" s="227"/>
      <c r="F13" s="227"/>
      <c r="G13" s="227"/>
      <c r="H13" s="230"/>
      <c r="I13" s="189" t="s">
        <v>1036</v>
      </c>
      <c r="J13" s="210"/>
      <c r="K13" s="210"/>
      <c r="L13" s="184"/>
    </row>
    <row r="14" spans="1:12" s="180" customFormat="1" ht="21.75" x14ac:dyDescent="0.3">
      <c r="A14" s="179"/>
      <c r="B14" s="181" t="s">
        <v>1032</v>
      </c>
      <c r="C14" s="185"/>
      <c r="D14" s="227"/>
      <c r="E14" s="227"/>
      <c r="F14" s="227"/>
      <c r="G14" s="227"/>
      <c r="H14" s="230"/>
      <c r="I14" s="189" t="s">
        <v>13</v>
      </c>
      <c r="J14" s="215"/>
      <c r="K14" s="215"/>
      <c r="L14" s="184"/>
    </row>
    <row r="15" spans="1:12" s="178" customFormat="1" ht="21.75" x14ac:dyDescent="0.3">
      <c r="A15" s="177"/>
      <c r="B15" s="187"/>
      <c r="C15" s="188"/>
      <c r="D15" s="187"/>
      <c r="E15" s="187"/>
      <c r="F15" s="187"/>
      <c r="G15" s="187"/>
      <c r="H15" s="187"/>
      <c r="I15" s="187"/>
      <c r="J15" s="187"/>
      <c r="K15" s="187"/>
      <c r="L15" s="184"/>
    </row>
    <row r="16" spans="1:12" s="178" customFormat="1" ht="21.75" x14ac:dyDescent="0.3">
      <c r="A16" s="177"/>
      <c r="B16" s="181" t="s">
        <v>1042</v>
      </c>
      <c r="C16" s="188"/>
      <c r="D16" s="187"/>
      <c r="E16" s="187"/>
      <c r="F16" s="187"/>
      <c r="G16" s="187"/>
      <c r="H16" s="187"/>
      <c r="I16" s="187"/>
      <c r="J16" s="187"/>
      <c r="K16" s="187"/>
      <c r="L16" s="184"/>
    </row>
    <row r="17" spans="1:12" s="178" customFormat="1" ht="21.75" x14ac:dyDescent="0.3">
      <c r="A17" s="177"/>
      <c r="B17" s="181" t="s">
        <v>1043</v>
      </c>
      <c r="C17" s="188"/>
      <c r="D17" s="187"/>
      <c r="E17" s="187"/>
      <c r="F17" s="187"/>
      <c r="G17" s="187"/>
      <c r="H17" s="187"/>
      <c r="I17" s="187"/>
      <c r="J17" s="187"/>
      <c r="K17" s="187"/>
      <c r="L17" s="184"/>
    </row>
    <row r="18" spans="1:12" x14ac:dyDescent="0.25">
      <c r="A18" s="4"/>
      <c r="B18" s="7"/>
      <c r="C18" s="17"/>
      <c r="D18" s="19"/>
      <c r="E18" s="19"/>
      <c r="F18" s="19"/>
      <c r="G18" s="7"/>
      <c r="H18" s="7"/>
      <c r="I18" s="7"/>
      <c r="J18" s="7"/>
      <c r="K18" s="7"/>
      <c r="L18" s="20"/>
    </row>
    <row r="19" spans="1:12" ht="15.75" thickBot="1" x14ac:dyDescent="0.3">
      <c r="A19" s="4"/>
      <c r="B19" s="17"/>
      <c r="C19" s="17"/>
      <c r="D19" s="19"/>
      <c r="E19" s="19"/>
      <c r="F19" s="19"/>
      <c r="G19" s="7"/>
      <c r="H19" s="7"/>
      <c r="I19" s="7"/>
      <c r="J19" s="7"/>
      <c r="K19" s="7"/>
      <c r="L19" s="20"/>
    </row>
    <row r="20" spans="1:12" ht="20.25" customHeight="1" x14ac:dyDescent="0.25">
      <c r="A20" s="4"/>
      <c r="B20" s="239" t="s">
        <v>20</v>
      </c>
      <c r="C20" s="204" t="s">
        <v>148</v>
      </c>
      <c r="D20" s="205"/>
      <c r="E20" s="205"/>
      <c r="F20" s="206"/>
      <c r="G20" s="221" t="s">
        <v>147</v>
      </c>
      <c r="H20" s="221" t="s">
        <v>21</v>
      </c>
      <c r="I20" s="221" t="s">
        <v>1045</v>
      </c>
      <c r="J20" s="221" t="s">
        <v>1044</v>
      </c>
      <c r="K20" s="187"/>
      <c r="L20" s="20"/>
    </row>
    <row r="21" spans="1:12" ht="21.75" thickBot="1" x14ac:dyDescent="0.3">
      <c r="A21" s="4"/>
      <c r="B21" s="240"/>
      <c r="C21" s="207"/>
      <c r="D21" s="208"/>
      <c r="E21" s="208"/>
      <c r="F21" s="209"/>
      <c r="G21" s="222"/>
      <c r="H21" s="222"/>
      <c r="I21" s="222"/>
      <c r="J21" s="222"/>
      <c r="K21" s="187"/>
      <c r="L21" s="21"/>
    </row>
    <row r="22" spans="1:12" ht="21" x14ac:dyDescent="0.25">
      <c r="A22" s="4"/>
      <c r="B22" s="90"/>
      <c r="C22" s="158"/>
      <c r="D22" s="159"/>
      <c r="E22" s="159"/>
      <c r="F22" s="160"/>
      <c r="G22" s="91"/>
      <c r="H22" s="92"/>
      <c r="I22" s="92"/>
      <c r="J22" s="92"/>
      <c r="K22" s="187"/>
      <c r="L22" s="22"/>
    </row>
    <row r="23" spans="1:12" ht="21" x14ac:dyDescent="0.25">
      <c r="A23" s="4"/>
      <c r="B23" s="94"/>
      <c r="C23" s="128"/>
      <c r="D23" s="200"/>
      <c r="E23" s="200"/>
      <c r="F23" s="129"/>
      <c r="G23" s="95"/>
      <c r="H23" s="96"/>
      <c r="I23" s="96"/>
      <c r="J23" s="96"/>
      <c r="K23" s="187"/>
      <c r="L23" s="22"/>
    </row>
    <row r="24" spans="1:12" ht="21" x14ac:dyDescent="0.25">
      <c r="A24" s="4"/>
      <c r="B24" s="94"/>
      <c r="C24" s="128"/>
      <c r="D24" s="200"/>
      <c r="E24" s="200"/>
      <c r="F24" s="129"/>
      <c r="G24" s="95"/>
      <c r="H24" s="96"/>
      <c r="I24" s="96"/>
      <c r="J24" s="96"/>
      <c r="K24" s="187"/>
      <c r="L24" s="22"/>
    </row>
    <row r="25" spans="1:12" ht="21" x14ac:dyDescent="0.25">
      <c r="A25" s="4"/>
      <c r="B25" s="94"/>
      <c r="C25" s="161"/>
      <c r="D25" s="203"/>
      <c r="E25" s="203"/>
      <c r="F25" s="162"/>
      <c r="G25" s="95"/>
      <c r="H25" s="96"/>
      <c r="I25" s="96"/>
      <c r="J25" s="96"/>
      <c r="K25" s="187"/>
      <c r="L25" s="22"/>
    </row>
    <row r="26" spans="1:12" ht="21" x14ac:dyDescent="0.25">
      <c r="A26" s="4"/>
      <c r="B26" s="52"/>
      <c r="C26" s="163"/>
      <c r="D26" s="202"/>
      <c r="E26" s="202"/>
      <c r="F26" s="165"/>
      <c r="G26" s="95"/>
      <c r="H26" s="96"/>
      <c r="I26" s="96"/>
      <c r="J26" s="96"/>
      <c r="K26" s="187"/>
      <c r="L26" s="22"/>
    </row>
    <row r="27" spans="1:12" ht="21" x14ac:dyDescent="0.25">
      <c r="A27" s="23"/>
      <c r="B27" s="52"/>
      <c r="C27" s="130"/>
      <c r="D27" s="131"/>
      <c r="E27" s="131"/>
      <c r="F27" s="132"/>
      <c r="G27" s="95"/>
      <c r="H27" s="96"/>
      <c r="I27" s="96"/>
      <c r="J27" s="96"/>
      <c r="K27" s="187"/>
      <c r="L27" s="22"/>
    </row>
    <row r="28" spans="1:12" ht="21" x14ac:dyDescent="0.25">
      <c r="A28" s="4"/>
      <c r="B28" s="52"/>
      <c r="C28" s="163"/>
      <c r="D28" s="202"/>
      <c r="E28" s="202"/>
      <c r="F28" s="165"/>
      <c r="G28" s="95"/>
      <c r="H28" s="96"/>
      <c r="I28" s="96"/>
      <c r="J28" s="96"/>
      <c r="K28" s="187"/>
      <c r="L28" s="22"/>
    </row>
    <row r="29" spans="1:12" ht="21.75" thickBot="1" x14ac:dyDescent="0.3">
      <c r="A29" s="4"/>
      <c r="B29" s="101"/>
      <c r="C29" s="166"/>
      <c r="D29" s="167"/>
      <c r="E29" s="167"/>
      <c r="F29" s="168"/>
      <c r="G29" s="102"/>
      <c r="H29" s="103"/>
      <c r="I29" s="103"/>
      <c r="J29" s="103"/>
      <c r="K29" s="187"/>
      <c r="L29" s="22"/>
    </row>
    <row r="30" spans="1:12" ht="21.75" thickBot="1" x14ac:dyDescent="0.3">
      <c r="A30" s="4"/>
      <c r="B30" s="52"/>
      <c r="C30" s="7"/>
      <c r="D30" s="7"/>
      <c r="E30" s="7"/>
      <c r="F30" s="24"/>
      <c r="G30" s="7"/>
      <c r="H30" s="126"/>
      <c r="I30" s="126" t="s">
        <v>1046</v>
      </c>
      <c r="J30" s="105"/>
      <c r="K30" s="187"/>
      <c r="L30" s="25"/>
    </row>
    <row r="31" spans="1:12" ht="21.75" thickBot="1" x14ac:dyDescent="0.3">
      <c r="A31" s="4"/>
      <c r="B31" s="52"/>
      <c r="C31" s="7"/>
      <c r="D31" s="7"/>
      <c r="E31" s="7"/>
      <c r="F31" s="24"/>
      <c r="G31" s="7"/>
      <c r="H31" s="126"/>
      <c r="I31" s="126" t="s">
        <v>1047</v>
      </c>
      <c r="J31" s="106"/>
      <c r="K31" s="187"/>
      <c r="L31" s="25"/>
    </row>
    <row r="32" spans="1:12" ht="21.75" thickBot="1" x14ac:dyDescent="0.3">
      <c r="A32" s="26"/>
      <c r="B32" s="52"/>
      <c r="C32" s="7"/>
      <c r="D32" s="7"/>
      <c r="E32" s="7"/>
      <c r="F32" s="7"/>
      <c r="G32" s="7"/>
      <c r="H32" s="126"/>
      <c r="I32" s="126" t="s">
        <v>1048</v>
      </c>
      <c r="J32" s="106"/>
      <c r="K32" s="187"/>
      <c r="L32" s="25"/>
    </row>
    <row r="33" spans="1:12" ht="21" x14ac:dyDescent="0.25">
      <c r="A33" s="27"/>
      <c r="B33" s="52"/>
      <c r="C33" s="7"/>
      <c r="D33" s="7"/>
      <c r="E33" s="7"/>
      <c r="F33" s="7"/>
      <c r="G33" s="110"/>
      <c r="H33" s="223"/>
      <c r="I33" s="223"/>
      <c r="J33" s="224"/>
      <c r="K33" s="187"/>
      <c r="L33" s="8"/>
    </row>
    <row r="34" spans="1:12" ht="21" x14ac:dyDescent="0.25">
      <c r="A34" s="4"/>
      <c r="B34" s="54"/>
      <c r="C34" s="7"/>
      <c r="D34" s="7"/>
      <c r="E34" s="7"/>
      <c r="F34" s="7"/>
      <c r="G34" s="111"/>
      <c r="H34" s="223"/>
      <c r="I34" s="223"/>
      <c r="J34" s="224"/>
      <c r="K34" s="187"/>
      <c r="L34" s="8"/>
    </row>
    <row r="35" spans="1:12" ht="21" x14ac:dyDescent="0.25">
      <c r="A35" s="4"/>
      <c r="B35" s="52"/>
      <c r="C35" s="7"/>
      <c r="D35" s="7"/>
      <c r="E35" s="7"/>
      <c r="F35" s="113"/>
      <c r="G35" s="112"/>
      <c r="H35" s="223"/>
      <c r="I35" s="223"/>
      <c r="J35" s="224"/>
      <c r="K35" s="187"/>
      <c r="L35" s="8"/>
    </row>
    <row r="36" spans="1:12" ht="21.75" thickBot="1" x14ac:dyDescent="0.3">
      <c r="A36" s="4"/>
      <c r="B36" s="55"/>
      <c r="C36" s="56"/>
      <c r="D36" s="56"/>
      <c r="E36" s="56"/>
      <c r="F36" s="114"/>
      <c r="G36" s="197"/>
      <c r="H36" s="225"/>
      <c r="I36" s="225"/>
      <c r="J36" s="226"/>
      <c r="K36" s="187"/>
      <c r="L36" s="8"/>
    </row>
    <row r="37" spans="1:12" ht="15" customHeight="1" x14ac:dyDescent="0.25">
      <c r="A37" s="4"/>
      <c r="B37" s="201" t="s">
        <v>1031</v>
      </c>
      <c r="C37" s="201"/>
      <c r="D37" s="201"/>
      <c r="E37" s="248"/>
      <c r="F37" s="7"/>
      <c r="G37" s="29"/>
      <c r="H37" s="29"/>
      <c r="I37" s="29"/>
      <c r="J37" s="187"/>
      <c r="K37" s="187"/>
      <c r="L37" s="28"/>
    </row>
    <row r="38" spans="1:12" ht="21" x14ac:dyDescent="0.25">
      <c r="A38" s="4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8"/>
    </row>
    <row r="39" spans="1:12" ht="21" x14ac:dyDescent="0.25">
      <c r="A39" s="4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8"/>
    </row>
    <row r="40" spans="1:12" ht="21" x14ac:dyDescent="0.25">
      <c r="A40" s="4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8"/>
    </row>
    <row r="41" spans="1:12" x14ac:dyDescent="0.2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35"/>
    </row>
  </sheetData>
  <mergeCells count="18">
    <mergeCell ref="I20:I21"/>
    <mergeCell ref="B37:D37"/>
    <mergeCell ref="B38:K38"/>
    <mergeCell ref="B39:K39"/>
    <mergeCell ref="B40:K40"/>
    <mergeCell ref="J20:J21"/>
    <mergeCell ref="C22:F22"/>
    <mergeCell ref="C25:F25"/>
    <mergeCell ref="C26:F26"/>
    <mergeCell ref="C28:F28"/>
    <mergeCell ref="C29:F29"/>
    <mergeCell ref="B20:B21"/>
    <mergeCell ref="C20:F21"/>
    <mergeCell ref="G20:G21"/>
    <mergeCell ref="H20:H21"/>
    <mergeCell ref="J2:K2"/>
    <mergeCell ref="B7:C7"/>
    <mergeCell ref="B8:C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4733-4E9A-42B1-9221-284375510378}">
  <dimension ref="A1:J37"/>
  <sheetViews>
    <sheetView workbookViewId="0">
      <selection activeCell="L29" sqref="L29"/>
    </sheetView>
  </sheetViews>
  <sheetFormatPr defaultColWidth="8.85546875" defaultRowHeight="15" x14ac:dyDescent="0.25"/>
  <cols>
    <col min="1" max="1" width="3.140625" customWidth="1"/>
    <col min="3" max="3" width="4.42578125" customWidth="1"/>
    <col min="5" max="6" width="13.7109375" customWidth="1"/>
    <col min="7" max="7" width="15.85546875" customWidth="1"/>
    <col min="8" max="8" width="13.42578125" customWidth="1"/>
    <col min="9" max="9" width="16.85546875" customWidth="1"/>
    <col min="10" max="10" width="3.42578125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ht="42.75" x14ac:dyDescent="0.8">
      <c r="A2" s="4"/>
      <c r="B2" s="176" t="s">
        <v>1049</v>
      </c>
      <c r="C2" s="176"/>
      <c r="D2" s="176"/>
      <c r="E2" s="176"/>
      <c r="F2" s="176"/>
      <c r="G2" s="36"/>
      <c r="H2" s="36"/>
      <c r="I2" s="36"/>
      <c r="J2" s="8"/>
    </row>
    <row r="3" spans="1:10" x14ac:dyDescent="0.25">
      <c r="A3" s="4"/>
      <c r="B3" s="7"/>
      <c r="C3" s="9"/>
      <c r="D3" s="9"/>
      <c r="E3" s="9"/>
      <c r="F3" s="9"/>
      <c r="G3" s="36"/>
      <c r="H3" s="36"/>
      <c r="I3" s="36"/>
      <c r="J3" s="8"/>
    </row>
    <row r="4" spans="1:10" x14ac:dyDescent="0.25">
      <c r="A4" s="4"/>
      <c r="B4" s="7"/>
      <c r="C4" s="9"/>
      <c r="D4" s="9"/>
      <c r="E4" s="9"/>
      <c r="F4" s="9"/>
      <c r="G4" s="36"/>
      <c r="H4" s="36"/>
      <c r="I4" s="36"/>
      <c r="J4" s="8"/>
    </row>
    <row r="5" spans="1:10" x14ac:dyDescent="0.25">
      <c r="A5" s="4"/>
      <c r="B5" s="7"/>
      <c r="C5" s="9"/>
      <c r="D5" s="9"/>
      <c r="E5" s="9"/>
      <c r="F5" s="9"/>
      <c r="G5" s="36"/>
      <c r="H5" s="36"/>
      <c r="I5" s="36"/>
      <c r="J5" s="8"/>
    </row>
    <row r="6" spans="1:10" ht="15.75" thickBot="1" x14ac:dyDescent="0.3">
      <c r="A6" s="4"/>
      <c r="B6" s="7"/>
      <c r="C6" s="9"/>
      <c r="D6" s="9"/>
      <c r="E6" s="9"/>
      <c r="F6" s="9"/>
      <c r="G6" s="36"/>
      <c r="H6" s="36"/>
      <c r="I6" s="36"/>
      <c r="J6" s="8"/>
    </row>
    <row r="7" spans="1:10" ht="26.25" thickBot="1" x14ac:dyDescent="0.3">
      <c r="A7" s="4"/>
      <c r="B7" s="219" t="s">
        <v>1050</v>
      </c>
      <c r="C7" s="220"/>
      <c r="D7" s="9"/>
      <c r="E7" s="9"/>
      <c r="F7" s="9"/>
      <c r="G7" s="199" t="s">
        <v>1051</v>
      </c>
      <c r="H7" s="198" t="s">
        <v>13</v>
      </c>
      <c r="I7" s="247" t="s">
        <v>15</v>
      </c>
      <c r="J7" s="8"/>
    </row>
    <row r="8" spans="1:10" ht="15.75" thickBot="1" x14ac:dyDescent="0.3">
      <c r="A8" s="4"/>
      <c r="B8" s="152" t="s">
        <v>1054</v>
      </c>
      <c r="C8" s="153"/>
      <c r="D8" s="9"/>
      <c r="E8" s="9"/>
      <c r="F8" s="9"/>
      <c r="G8" s="87" t="s">
        <v>1055</v>
      </c>
      <c r="H8" s="191"/>
      <c r="I8" s="87"/>
      <c r="J8" s="8"/>
    </row>
    <row r="9" spans="1:10" x14ac:dyDescent="0.25">
      <c r="A9" s="4"/>
      <c r="B9" s="7"/>
      <c r="C9" s="9"/>
      <c r="D9" s="9"/>
      <c r="E9" s="9"/>
      <c r="F9" s="9"/>
      <c r="G9" s="36"/>
      <c r="H9" s="36"/>
      <c r="I9" s="36"/>
      <c r="J9" s="8"/>
    </row>
    <row r="10" spans="1:10" x14ac:dyDescent="0.25">
      <c r="A10" s="4"/>
      <c r="B10" s="7"/>
      <c r="C10" s="9"/>
      <c r="D10" s="9"/>
      <c r="E10" s="9"/>
      <c r="F10" s="9"/>
      <c r="G10" s="36"/>
      <c r="H10" s="36"/>
      <c r="I10" s="36"/>
      <c r="J10" s="8"/>
    </row>
    <row r="11" spans="1:10" s="180" customFormat="1" ht="21.75" x14ac:dyDescent="0.3">
      <c r="A11" s="179"/>
      <c r="B11" s="181" t="s">
        <v>1058</v>
      </c>
      <c r="C11" s="182"/>
      <c r="D11" s="228"/>
      <c r="E11" s="228"/>
      <c r="F11" s="228"/>
      <c r="G11" s="7"/>
      <c r="H11" s="189" t="s">
        <v>1057</v>
      </c>
      <c r="I11" s="242"/>
      <c r="J11" s="184"/>
    </row>
    <row r="12" spans="1:10" s="180" customFormat="1" ht="21.75" x14ac:dyDescent="0.3">
      <c r="A12" s="179"/>
      <c r="B12" s="181" t="s">
        <v>1056</v>
      </c>
      <c r="C12" s="185"/>
      <c r="D12" s="227"/>
      <c r="E12" s="227"/>
      <c r="F12" s="227"/>
      <c r="G12" s="7"/>
      <c r="H12" s="230"/>
      <c r="I12" s="189"/>
      <c r="J12" s="184"/>
    </row>
    <row r="13" spans="1:10" x14ac:dyDescent="0.25">
      <c r="A13" s="4"/>
      <c r="B13" s="7"/>
      <c r="C13" s="17"/>
      <c r="D13" s="19"/>
      <c r="E13" s="19"/>
      <c r="F13" s="19"/>
      <c r="G13" s="7"/>
      <c r="H13" s="7"/>
      <c r="I13" s="7"/>
      <c r="J13" s="20"/>
    </row>
    <row r="14" spans="1:10" x14ac:dyDescent="0.25">
      <c r="A14" s="4"/>
      <c r="B14" s="7"/>
      <c r="C14" s="17"/>
      <c r="D14" s="19"/>
      <c r="E14" s="19"/>
      <c r="F14" s="19"/>
      <c r="G14" s="7"/>
      <c r="H14" s="7"/>
      <c r="I14" s="7"/>
      <c r="J14" s="20"/>
    </row>
    <row r="15" spans="1:10" ht="15.75" thickBot="1" x14ac:dyDescent="0.3">
      <c r="A15" s="4"/>
      <c r="B15" s="17"/>
      <c r="C15" s="17"/>
      <c r="D15" s="19"/>
      <c r="E15" s="19"/>
      <c r="F15" s="19"/>
      <c r="G15" s="7"/>
      <c r="H15" s="7"/>
      <c r="I15" s="7"/>
      <c r="J15" s="20"/>
    </row>
    <row r="16" spans="1:10" ht="20.25" customHeight="1" x14ac:dyDescent="0.25">
      <c r="A16" s="4"/>
      <c r="B16" s="239" t="s">
        <v>20</v>
      </c>
      <c r="C16" s="204" t="s">
        <v>148</v>
      </c>
      <c r="D16" s="205"/>
      <c r="E16" s="205"/>
      <c r="F16" s="206"/>
      <c r="G16" s="221" t="s">
        <v>147</v>
      </c>
      <c r="H16" s="221" t="s">
        <v>21</v>
      </c>
      <c r="I16" s="245" t="s">
        <v>1045</v>
      </c>
      <c r="J16" s="20"/>
    </row>
    <row r="17" spans="1:10" ht="15.75" thickBot="1" x14ac:dyDescent="0.3">
      <c r="A17" s="4"/>
      <c r="B17" s="240"/>
      <c r="C17" s="207"/>
      <c r="D17" s="208"/>
      <c r="E17" s="208"/>
      <c r="F17" s="209"/>
      <c r="G17" s="222"/>
      <c r="H17" s="222"/>
      <c r="I17" s="246"/>
      <c r="J17" s="21"/>
    </row>
    <row r="18" spans="1:10" x14ac:dyDescent="0.25">
      <c r="A18" s="4"/>
      <c r="B18" s="90"/>
      <c r="C18" s="232"/>
      <c r="D18" s="233"/>
      <c r="E18" s="233"/>
      <c r="F18" s="127"/>
      <c r="G18" s="91"/>
      <c r="H18" s="92"/>
      <c r="I18" s="92"/>
      <c r="J18" s="22"/>
    </row>
    <row r="19" spans="1:10" x14ac:dyDescent="0.25">
      <c r="A19" s="4"/>
      <c r="B19" s="94"/>
      <c r="C19" s="128"/>
      <c r="D19" s="200"/>
      <c r="E19" s="200"/>
      <c r="F19" s="129"/>
      <c r="G19" s="95"/>
      <c r="H19" s="96"/>
      <c r="I19" s="96"/>
      <c r="J19" s="22"/>
    </row>
    <row r="20" spans="1:10" x14ac:dyDescent="0.25">
      <c r="A20" s="4"/>
      <c r="B20" s="94"/>
      <c r="C20" s="128"/>
      <c r="D20" s="200"/>
      <c r="E20" s="200"/>
      <c r="F20" s="129"/>
      <c r="G20" s="95"/>
      <c r="H20" s="96"/>
      <c r="I20" s="96"/>
      <c r="J20" s="22"/>
    </row>
    <row r="21" spans="1:10" x14ac:dyDescent="0.25">
      <c r="A21" s="4"/>
      <c r="B21" s="94"/>
      <c r="C21" s="234"/>
      <c r="D21" s="235"/>
      <c r="E21" s="235"/>
      <c r="F21" s="129"/>
      <c r="G21" s="95"/>
      <c r="H21" s="96"/>
      <c r="I21" s="96"/>
      <c r="J21" s="22"/>
    </row>
    <row r="22" spans="1:10" x14ac:dyDescent="0.25">
      <c r="A22" s="4"/>
      <c r="B22" s="52"/>
      <c r="C22" s="236"/>
      <c r="D22" s="237"/>
      <c r="E22" s="237"/>
      <c r="F22" s="132"/>
      <c r="G22" s="95"/>
      <c r="H22" s="96"/>
      <c r="I22" s="96"/>
      <c r="J22" s="22"/>
    </row>
    <row r="23" spans="1:10" x14ac:dyDescent="0.25">
      <c r="A23" s="23"/>
      <c r="B23" s="52"/>
      <c r="C23" s="130"/>
      <c r="D23" s="131"/>
      <c r="E23" s="231"/>
      <c r="F23" s="132"/>
      <c r="G23" s="95"/>
      <c r="H23" s="96"/>
      <c r="I23" s="96"/>
      <c r="J23" s="22"/>
    </row>
    <row r="24" spans="1:10" x14ac:dyDescent="0.25">
      <c r="A24" s="4"/>
      <c r="B24" s="52"/>
      <c r="C24" s="236"/>
      <c r="D24" s="237"/>
      <c r="E24" s="237"/>
      <c r="F24" s="132"/>
      <c r="G24" s="95"/>
      <c r="H24" s="96"/>
      <c r="I24" s="96"/>
      <c r="J24" s="22"/>
    </row>
    <row r="25" spans="1:10" ht="15.75" thickBot="1" x14ac:dyDescent="0.3">
      <c r="A25" s="4"/>
      <c r="B25" s="101"/>
      <c r="C25" s="238"/>
      <c r="D25" s="225"/>
      <c r="E25" s="225"/>
      <c r="F25" s="133"/>
      <c r="G25" s="102"/>
      <c r="H25" s="103"/>
      <c r="I25" s="103"/>
      <c r="J25" s="22"/>
    </row>
    <row r="26" spans="1:10" x14ac:dyDescent="0.25">
      <c r="A26" s="4"/>
      <c r="B26" s="52"/>
      <c r="C26" s="7"/>
      <c r="D26" s="7"/>
      <c r="E26" s="24"/>
      <c r="F26" s="24"/>
      <c r="G26" s="7"/>
      <c r="H26" s="126"/>
      <c r="I26" s="243"/>
      <c r="J26" s="25"/>
    </row>
    <row r="27" spans="1:10" x14ac:dyDescent="0.25">
      <c r="A27" s="4"/>
      <c r="B27" s="52" t="s">
        <v>1060</v>
      </c>
      <c r="C27" s="7"/>
      <c r="D27" s="7"/>
      <c r="E27" s="24"/>
      <c r="F27" s="24"/>
      <c r="G27" s="7"/>
      <c r="H27" s="126"/>
      <c r="I27" s="244"/>
      <c r="J27" s="25"/>
    </row>
    <row r="28" spans="1:10" x14ac:dyDescent="0.25">
      <c r="A28" s="26"/>
      <c r="B28" s="52"/>
      <c r="C28" s="7"/>
      <c r="D28" s="7"/>
      <c r="E28" s="7"/>
      <c r="F28" s="7"/>
      <c r="G28" s="7"/>
      <c r="H28" s="126"/>
      <c r="I28" s="244"/>
      <c r="J28" s="25"/>
    </row>
    <row r="29" spans="1:10" x14ac:dyDescent="0.25">
      <c r="A29" s="27"/>
      <c r="B29" s="52" t="s">
        <v>1059</v>
      </c>
      <c r="C29" s="7"/>
      <c r="D29" s="7"/>
      <c r="E29" s="7"/>
      <c r="F29" s="7"/>
      <c r="G29" s="110"/>
      <c r="H29" s="223"/>
      <c r="I29" s="224"/>
      <c r="J29" s="8"/>
    </row>
    <row r="30" spans="1:10" x14ac:dyDescent="0.25">
      <c r="A30" s="4"/>
      <c r="B30" s="54"/>
      <c r="C30" s="7"/>
      <c r="D30" s="7"/>
      <c r="E30" s="7"/>
      <c r="F30" s="7"/>
      <c r="G30" s="111"/>
      <c r="H30" s="223"/>
      <c r="I30" s="224"/>
      <c r="J30" s="8"/>
    </row>
    <row r="31" spans="1:10" x14ac:dyDescent="0.25">
      <c r="A31" s="4"/>
      <c r="B31" s="52"/>
      <c r="C31" s="7"/>
      <c r="D31" s="7"/>
      <c r="E31" s="113"/>
      <c r="F31" s="113"/>
      <c r="G31" s="112"/>
      <c r="H31" s="223"/>
      <c r="I31" s="224"/>
      <c r="J31" s="8"/>
    </row>
    <row r="32" spans="1:10" ht="15.75" thickBot="1" x14ac:dyDescent="0.3">
      <c r="A32" s="4"/>
      <c r="B32" s="55"/>
      <c r="C32" s="56"/>
      <c r="D32" s="56"/>
      <c r="E32" s="114"/>
      <c r="F32" s="56"/>
      <c r="G32" s="197"/>
      <c r="H32" s="225"/>
      <c r="I32" s="226"/>
      <c r="J32" s="8"/>
    </row>
    <row r="33" spans="1:10" ht="15" customHeight="1" x14ac:dyDescent="0.25">
      <c r="A33" s="4"/>
      <c r="B33" s="201" t="s">
        <v>1031</v>
      </c>
      <c r="C33" s="201"/>
      <c r="D33" s="201"/>
      <c r="E33" s="7"/>
      <c r="F33" s="7"/>
      <c r="G33" s="29"/>
      <c r="H33" s="29"/>
      <c r="I33" s="29"/>
      <c r="J33" s="28"/>
    </row>
    <row r="34" spans="1:10" ht="21" x14ac:dyDescent="0.25">
      <c r="A34" s="4"/>
      <c r="B34" s="228"/>
      <c r="C34" s="228"/>
      <c r="D34" s="228"/>
      <c r="E34" s="228"/>
      <c r="F34" s="228"/>
      <c r="G34" s="228"/>
      <c r="H34" s="228"/>
      <c r="I34" s="228"/>
      <c r="J34" s="8"/>
    </row>
    <row r="35" spans="1:10" ht="21" x14ac:dyDescent="0.25">
      <c r="A35" s="4"/>
      <c r="B35" s="241"/>
      <c r="C35" s="241"/>
      <c r="D35" s="241"/>
      <c r="E35" s="241"/>
      <c r="F35" s="241"/>
      <c r="G35" s="241"/>
      <c r="H35" s="241"/>
      <c r="I35" s="241"/>
      <c r="J35" s="8"/>
    </row>
    <row r="36" spans="1:10" ht="21" x14ac:dyDescent="0.25">
      <c r="A36" s="4"/>
      <c r="B36" s="241"/>
      <c r="C36" s="241"/>
      <c r="D36" s="241"/>
      <c r="E36" s="241"/>
      <c r="F36" s="241"/>
      <c r="G36" s="241"/>
      <c r="H36" s="241"/>
      <c r="I36" s="241"/>
      <c r="J36" s="8"/>
    </row>
    <row r="37" spans="1:10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35"/>
    </row>
  </sheetData>
  <mergeCells count="8">
    <mergeCell ref="C16:F17"/>
    <mergeCell ref="B33:D33"/>
    <mergeCell ref="B7:C7"/>
    <mergeCell ref="B8:C8"/>
    <mergeCell ref="B16:B17"/>
    <mergeCell ref="G16:G17"/>
    <mergeCell ref="H16:H17"/>
    <mergeCell ref="I16:I1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workbookViewId="0">
      <selection activeCell="M33" sqref="M33"/>
    </sheetView>
  </sheetViews>
  <sheetFormatPr defaultColWidth="8.85546875" defaultRowHeight="15" x14ac:dyDescent="0.25"/>
  <cols>
    <col min="1" max="1" width="3.140625" customWidth="1"/>
    <col min="6" max="10" width="13.7109375" customWidth="1"/>
    <col min="11" max="11" width="3.42578125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42.75" x14ac:dyDescent="0.8">
      <c r="A2" s="4"/>
      <c r="B2" s="5"/>
      <c r="C2" s="6"/>
      <c r="D2" s="6"/>
      <c r="E2" s="6"/>
      <c r="F2" s="36"/>
      <c r="G2" s="36"/>
      <c r="H2" s="137" t="s">
        <v>0</v>
      </c>
      <c r="I2" s="137"/>
      <c r="J2" s="137"/>
      <c r="K2" s="8"/>
    </row>
    <row r="3" spans="1:11" x14ac:dyDescent="0.25">
      <c r="A3" s="4"/>
      <c r="B3" s="7"/>
      <c r="C3" s="9"/>
      <c r="D3" s="9"/>
      <c r="E3" s="9"/>
      <c r="F3" s="36"/>
      <c r="G3" s="36"/>
      <c r="H3" s="36"/>
      <c r="I3" s="36"/>
      <c r="J3" s="36"/>
      <c r="K3" s="8"/>
    </row>
    <row r="4" spans="1:11" ht="15.75" x14ac:dyDescent="0.25">
      <c r="A4" s="4"/>
      <c r="B4" s="7"/>
      <c r="C4" s="9"/>
      <c r="D4" s="9"/>
      <c r="E4" s="9"/>
      <c r="F4" s="37" t="s">
        <v>1</v>
      </c>
      <c r="G4" s="36"/>
      <c r="H4" s="36"/>
      <c r="I4" s="36" t="s">
        <v>2</v>
      </c>
      <c r="J4" s="36"/>
      <c r="K4" s="8"/>
    </row>
    <row r="5" spans="1:11" x14ac:dyDescent="0.25">
      <c r="A5" s="4"/>
      <c r="B5" s="7"/>
      <c r="C5" s="9"/>
      <c r="D5" s="9"/>
      <c r="E5" s="9"/>
      <c r="F5" s="38" t="s">
        <v>3</v>
      </c>
      <c r="G5" s="36"/>
      <c r="H5" s="36"/>
      <c r="I5" s="36" t="s">
        <v>4</v>
      </c>
      <c r="J5" s="36"/>
      <c r="K5" s="8"/>
    </row>
    <row r="6" spans="1:11" x14ac:dyDescent="0.25">
      <c r="A6" s="4"/>
      <c r="B6" s="7"/>
      <c r="C6" s="9"/>
      <c r="D6" s="9"/>
      <c r="E6" s="9"/>
      <c r="F6" s="38" t="s">
        <v>5</v>
      </c>
      <c r="G6" s="36"/>
      <c r="H6" s="36"/>
      <c r="I6" s="36"/>
      <c r="J6" s="36"/>
      <c r="K6" s="8"/>
    </row>
    <row r="7" spans="1:11" x14ac:dyDescent="0.25">
      <c r="A7" s="4"/>
      <c r="B7" s="7"/>
      <c r="C7" s="9"/>
      <c r="D7" s="9"/>
      <c r="E7" s="9"/>
      <c r="F7" s="38" t="s">
        <v>6</v>
      </c>
      <c r="G7" s="36"/>
      <c r="H7" s="36"/>
      <c r="I7" s="38" t="s">
        <v>7</v>
      </c>
      <c r="J7" s="36"/>
      <c r="K7" s="8"/>
    </row>
    <row r="8" spans="1:11" x14ac:dyDescent="0.25">
      <c r="A8" s="4"/>
      <c r="B8" s="7"/>
      <c r="C8" s="9"/>
      <c r="D8" s="9"/>
      <c r="E8" s="9"/>
      <c r="F8" s="38" t="s">
        <v>8</v>
      </c>
      <c r="G8" s="36"/>
      <c r="H8" s="36"/>
      <c r="I8" s="38" t="s">
        <v>9</v>
      </c>
      <c r="J8" s="36"/>
      <c r="K8" s="8"/>
    </row>
    <row r="9" spans="1:11" x14ac:dyDescent="0.25">
      <c r="A9" s="4"/>
      <c r="B9" s="7"/>
      <c r="C9" s="9"/>
      <c r="D9" s="9"/>
      <c r="E9" s="9"/>
      <c r="F9" s="39" t="s">
        <v>10</v>
      </c>
      <c r="G9" s="36"/>
      <c r="H9" s="36"/>
      <c r="I9" s="36"/>
      <c r="J9" s="36"/>
      <c r="K9" s="8"/>
    </row>
    <row r="10" spans="1:11" x14ac:dyDescent="0.25">
      <c r="A10" s="60"/>
      <c r="B10" s="61"/>
      <c r="C10" s="62"/>
      <c r="D10" s="62"/>
      <c r="E10" s="62"/>
      <c r="F10" s="61"/>
      <c r="G10" s="61"/>
      <c r="H10" s="61"/>
      <c r="I10" s="61"/>
      <c r="J10" s="61"/>
      <c r="K10" s="63"/>
    </row>
    <row r="11" spans="1:11" ht="15.75" thickBot="1" x14ac:dyDescent="0.3">
      <c r="A11" s="4"/>
      <c r="B11" s="7"/>
      <c r="C11" s="9"/>
      <c r="D11" s="7"/>
      <c r="E11" s="7"/>
      <c r="F11" s="7"/>
      <c r="G11" s="7"/>
      <c r="H11" s="7"/>
      <c r="I11" s="7"/>
      <c r="J11" s="7"/>
      <c r="K11" s="8"/>
    </row>
    <row r="12" spans="1:11" ht="15.75" thickTop="1" x14ac:dyDescent="0.25">
      <c r="A12" s="4"/>
      <c r="B12" s="7"/>
      <c r="C12" s="9"/>
      <c r="D12" s="7"/>
      <c r="E12" s="7"/>
      <c r="F12" s="138" t="s">
        <v>11</v>
      </c>
      <c r="G12" s="139"/>
      <c r="H12" s="149"/>
      <c r="I12" s="149"/>
      <c r="J12" s="41"/>
      <c r="K12" s="8"/>
    </row>
    <row r="13" spans="1:11" x14ac:dyDescent="0.25">
      <c r="A13" s="4"/>
      <c r="B13" s="7"/>
      <c r="C13" s="9"/>
      <c r="D13" s="7"/>
      <c r="E13" s="7"/>
      <c r="F13" s="42"/>
      <c r="G13" s="7"/>
      <c r="H13" s="150"/>
      <c r="I13" s="150"/>
      <c r="J13" s="43"/>
      <c r="K13" s="8"/>
    </row>
    <row r="14" spans="1:11" x14ac:dyDescent="0.25">
      <c r="A14" s="4"/>
      <c r="B14" s="7"/>
      <c r="C14" s="9"/>
      <c r="D14" s="7"/>
      <c r="E14" s="7"/>
      <c r="F14" s="42"/>
      <c r="G14" s="7"/>
      <c r="H14" s="150"/>
      <c r="I14" s="150"/>
      <c r="J14" s="44"/>
      <c r="K14" s="8"/>
    </row>
    <row r="15" spans="1:11" x14ac:dyDescent="0.25">
      <c r="A15" s="4"/>
      <c r="B15" s="7"/>
      <c r="C15" s="7"/>
      <c r="D15" s="7"/>
      <c r="E15" s="7"/>
      <c r="F15" s="42"/>
      <c r="G15" s="7"/>
      <c r="H15" s="150"/>
      <c r="I15" s="150"/>
      <c r="J15" s="44"/>
      <c r="K15" s="8"/>
    </row>
    <row r="16" spans="1:11" ht="15.75" thickBot="1" x14ac:dyDescent="0.3">
      <c r="A16" s="4"/>
      <c r="B16" s="7"/>
      <c r="C16" s="7"/>
      <c r="D16" s="7"/>
      <c r="E16" s="7"/>
      <c r="F16" s="45"/>
      <c r="G16" s="46"/>
      <c r="H16" s="151"/>
      <c r="I16" s="151"/>
      <c r="J16" s="47"/>
      <c r="K16" s="8"/>
    </row>
    <row r="17" spans="1:11" ht="15.75" thickTop="1" x14ac:dyDescent="0.25">
      <c r="A17" s="4"/>
      <c r="B17" s="7"/>
      <c r="C17" s="7"/>
      <c r="D17" s="7"/>
      <c r="E17" s="7"/>
      <c r="F17" s="7"/>
      <c r="G17" s="7"/>
      <c r="H17" s="7"/>
      <c r="I17" s="7"/>
      <c r="J17" s="7"/>
      <c r="K17" s="8"/>
    </row>
    <row r="18" spans="1:11" ht="15.75" thickBot="1" x14ac:dyDescent="0.3">
      <c r="A18" s="4"/>
      <c r="B18" s="7"/>
      <c r="C18" s="7"/>
      <c r="D18" s="7"/>
      <c r="E18" s="7"/>
      <c r="F18" s="7"/>
      <c r="G18" s="7"/>
      <c r="H18" s="7"/>
      <c r="I18" s="7"/>
      <c r="J18" s="7"/>
      <c r="K18" s="8"/>
    </row>
    <row r="19" spans="1:11" ht="26.25" thickBot="1" x14ac:dyDescent="0.3">
      <c r="A19" s="4"/>
      <c r="B19" s="154" t="s">
        <v>12</v>
      </c>
      <c r="C19" s="155"/>
      <c r="D19" s="12"/>
      <c r="E19" s="12"/>
      <c r="F19" s="49" t="s">
        <v>0</v>
      </c>
      <c r="G19" s="50" t="s">
        <v>13</v>
      </c>
      <c r="H19" s="50" t="s">
        <v>14</v>
      </c>
      <c r="I19" s="50" t="s">
        <v>15</v>
      </c>
      <c r="J19" s="51" t="s">
        <v>16</v>
      </c>
      <c r="K19" s="8"/>
    </row>
    <row r="20" spans="1:11" ht="15.75" thickBot="1" x14ac:dyDescent="0.3">
      <c r="A20" s="4"/>
      <c r="B20" s="152"/>
      <c r="C20" s="153"/>
      <c r="D20" s="7"/>
      <c r="E20" s="7"/>
      <c r="F20" s="48" t="s">
        <v>17</v>
      </c>
      <c r="G20" s="88"/>
      <c r="H20" s="89"/>
      <c r="I20" s="87"/>
      <c r="J20" s="87"/>
      <c r="K20" s="8"/>
    </row>
    <row r="21" spans="1:11" x14ac:dyDescent="0.25">
      <c r="A21" s="4"/>
      <c r="B21" s="7"/>
      <c r="C21" s="5"/>
      <c r="D21" s="7"/>
      <c r="E21" s="7"/>
      <c r="F21" s="7"/>
      <c r="G21" s="7"/>
      <c r="H21" s="7"/>
      <c r="I21" s="7"/>
      <c r="J21" s="7"/>
      <c r="K21" s="8"/>
    </row>
    <row r="22" spans="1:11" x14ac:dyDescent="0.25">
      <c r="A22" s="4"/>
      <c r="B22" s="40" t="s">
        <v>18</v>
      </c>
      <c r="C22" s="13"/>
      <c r="D22" s="7"/>
      <c r="E22" s="14"/>
      <c r="F22" s="15"/>
      <c r="G22" s="7"/>
      <c r="H22" s="16"/>
      <c r="I22" s="140"/>
      <c r="J22" s="140"/>
      <c r="K22" s="8"/>
    </row>
    <row r="23" spans="1:11" x14ac:dyDescent="0.25">
      <c r="A23" s="4"/>
      <c r="B23" s="40" t="s">
        <v>19</v>
      </c>
      <c r="C23" s="17"/>
      <c r="D23" s="7"/>
      <c r="E23" s="18"/>
      <c r="F23" s="19"/>
      <c r="G23" s="7"/>
      <c r="H23" s="7"/>
      <c r="I23" s="7"/>
      <c r="J23" s="7"/>
      <c r="K23" s="8"/>
    </row>
    <row r="24" spans="1:11" x14ac:dyDescent="0.25">
      <c r="A24" s="4"/>
      <c r="B24" s="7"/>
      <c r="C24" s="17"/>
      <c r="D24" s="19"/>
      <c r="E24" s="19"/>
      <c r="F24" s="7"/>
      <c r="G24" s="7"/>
      <c r="H24" s="7"/>
      <c r="I24" s="7"/>
      <c r="J24" s="7"/>
      <c r="K24" s="20"/>
    </row>
    <row r="25" spans="1:11" ht="15.75" thickBot="1" x14ac:dyDescent="0.3">
      <c r="A25" s="4"/>
      <c r="B25" s="17"/>
      <c r="C25" s="17"/>
      <c r="D25" s="19"/>
      <c r="E25" s="19"/>
      <c r="F25" s="7"/>
      <c r="G25" s="7"/>
      <c r="H25" s="7"/>
      <c r="I25" s="7"/>
      <c r="J25" s="7"/>
      <c r="K25" s="20"/>
    </row>
    <row r="26" spans="1:11" ht="15.75" thickBot="1" x14ac:dyDescent="0.3">
      <c r="A26" s="4"/>
      <c r="B26" s="141" t="s">
        <v>20</v>
      </c>
      <c r="C26" s="143" t="s">
        <v>1064</v>
      </c>
      <c r="D26" s="143"/>
      <c r="E26" s="143"/>
      <c r="F26" s="143" t="s">
        <v>21</v>
      </c>
      <c r="G26" s="145" t="s">
        <v>22</v>
      </c>
      <c r="H26" s="143" t="s">
        <v>23</v>
      </c>
      <c r="I26" s="147" t="s">
        <v>24</v>
      </c>
      <c r="J26" s="148"/>
      <c r="K26" s="20"/>
    </row>
    <row r="27" spans="1:11" ht="15.75" thickBot="1" x14ac:dyDescent="0.3">
      <c r="A27" s="4"/>
      <c r="B27" s="142"/>
      <c r="C27" s="144"/>
      <c r="D27" s="144"/>
      <c r="E27" s="144"/>
      <c r="F27" s="144"/>
      <c r="G27" s="146"/>
      <c r="H27" s="144"/>
      <c r="I27" s="58">
        <v>0.06</v>
      </c>
      <c r="J27" s="59">
        <v>0.21</v>
      </c>
      <c r="K27" s="21"/>
    </row>
    <row r="28" spans="1:11" x14ac:dyDescent="0.25">
      <c r="A28" s="4"/>
      <c r="B28" s="90"/>
      <c r="C28" s="158"/>
      <c r="D28" s="159"/>
      <c r="E28" s="160"/>
      <c r="F28" s="91"/>
      <c r="G28" s="92"/>
      <c r="H28" s="92"/>
      <c r="I28" s="93"/>
      <c r="J28" s="93"/>
      <c r="K28" s="22"/>
    </row>
    <row r="29" spans="1:11" x14ac:dyDescent="0.25">
      <c r="A29" s="4"/>
      <c r="B29" s="94"/>
      <c r="C29" s="161"/>
      <c r="D29" s="150"/>
      <c r="E29" s="162"/>
      <c r="F29" s="95"/>
      <c r="G29" s="96"/>
      <c r="H29" s="96"/>
      <c r="I29" s="97"/>
      <c r="J29" s="97"/>
      <c r="K29" s="22"/>
    </row>
    <row r="30" spans="1:11" x14ac:dyDescent="0.25">
      <c r="A30" s="4"/>
      <c r="B30" s="52"/>
      <c r="C30" s="163"/>
      <c r="D30" s="164"/>
      <c r="E30" s="165"/>
      <c r="F30" s="95"/>
      <c r="G30" s="96"/>
      <c r="H30" s="96"/>
      <c r="I30" s="97" t="str">
        <f>IF(H30=6, F30*G30,"")</f>
        <v/>
      </c>
      <c r="J30" s="97" t="str">
        <f>IF(H30=21,F30*G30,"")</f>
        <v/>
      </c>
      <c r="K30" s="22"/>
    </row>
    <row r="31" spans="1:11" x14ac:dyDescent="0.25">
      <c r="A31" s="23"/>
      <c r="B31" s="52"/>
      <c r="C31" s="98"/>
      <c r="D31" s="99"/>
      <c r="E31" s="100"/>
      <c r="F31" s="95"/>
      <c r="G31" s="96"/>
      <c r="H31" s="96"/>
      <c r="I31" s="97" t="str">
        <f>IF(H31=6, F31*G31,"")</f>
        <v/>
      </c>
      <c r="J31" s="97" t="str">
        <f>IF(H31=21,F31*G31,"")</f>
        <v/>
      </c>
      <c r="K31" s="22"/>
    </row>
    <row r="32" spans="1:11" x14ac:dyDescent="0.25">
      <c r="A32" s="4"/>
      <c r="B32" s="52"/>
      <c r="C32" s="163"/>
      <c r="D32" s="164"/>
      <c r="E32" s="165"/>
      <c r="F32" s="95"/>
      <c r="G32" s="96"/>
      <c r="H32" s="96"/>
      <c r="I32" s="97" t="str">
        <f>IF(H32=6, F32*G32,"")</f>
        <v/>
      </c>
      <c r="J32" s="97" t="str">
        <f>IF(H32=21,F32*G32,"")</f>
        <v/>
      </c>
      <c r="K32" s="22"/>
    </row>
    <row r="33" spans="1:11" ht="15.75" thickBot="1" x14ac:dyDescent="0.3">
      <c r="A33" s="4"/>
      <c r="B33" s="101"/>
      <c r="C33" s="166"/>
      <c r="D33" s="167"/>
      <c r="E33" s="168"/>
      <c r="F33" s="102"/>
      <c r="G33" s="103"/>
      <c r="H33" s="103" t="str">
        <f>IF(M33=6%,E33*F33,"")</f>
        <v/>
      </c>
      <c r="I33" s="104" t="str">
        <f>IF(H33=6, F33*G33,"")</f>
        <v/>
      </c>
      <c r="J33" s="104" t="str">
        <f>IF(H33=21,F33*G33,"")</f>
        <v/>
      </c>
      <c r="K33" s="22"/>
    </row>
    <row r="34" spans="1:11" ht="15.75" thickBot="1" x14ac:dyDescent="0.3">
      <c r="A34" s="4"/>
      <c r="B34" s="52"/>
      <c r="C34" s="7"/>
      <c r="D34" s="7"/>
      <c r="E34" s="24"/>
      <c r="F34" s="7"/>
      <c r="G34" s="249"/>
      <c r="H34" s="126" t="s">
        <v>1063</v>
      </c>
      <c r="I34" s="105"/>
      <c r="J34" s="105"/>
      <c r="K34" s="25"/>
    </row>
    <row r="35" spans="1:11" ht="15.75" thickBot="1" x14ac:dyDescent="0.3">
      <c r="A35" s="4"/>
      <c r="B35" s="52"/>
      <c r="C35" s="7"/>
      <c r="D35" s="7"/>
      <c r="E35" s="7"/>
      <c r="F35" s="7"/>
      <c r="G35" s="126"/>
      <c r="H35" s="57" t="s">
        <v>25</v>
      </c>
      <c r="I35" s="106"/>
      <c r="J35" s="106"/>
      <c r="K35" s="25"/>
    </row>
    <row r="36" spans="1:11" ht="15.75" thickBot="1" x14ac:dyDescent="0.3">
      <c r="A36" s="4"/>
      <c r="B36" s="52"/>
      <c r="C36" s="7"/>
      <c r="D36" s="7"/>
      <c r="E36" s="24"/>
      <c r="F36" s="7"/>
      <c r="G36" s="249"/>
      <c r="H36" s="126" t="s">
        <v>26</v>
      </c>
      <c r="I36" s="106"/>
      <c r="J36" s="106"/>
      <c r="K36" s="25"/>
    </row>
    <row r="37" spans="1:11" ht="15.75" thickBot="1" x14ac:dyDescent="0.3">
      <c r="A37" s="4"/>
      <c r="B37" s="52"/>
      <c r="C37" s="7"/>
      <c r="D37" s="7"/>
      <c r="E37" s="24"/>
      <c r="F37" s="7"/>
      <c r="G37" s="249"/>
      <c r="H37" s="126" t="s">
        <v>27</v>
      </c>
      <c r="I37" s="106"/>
      <c r="J37" s="106"/>
      <c r="K37" s="25"/>
    </row>
    <row r="38" spans="1:11" ht="15.75" thickBot="1" x14ac:dyDescent="0.3">
      <c r="A38" s="4"/>
      <c r="B38" s="52"/>
      <c r="C38" s="7"/>
      <c r="D38" s="7"/>
      <c r="E38" s="7"/>
      <c r="F38" s="7"/>
      <c r="G38" s="126"/>
      <c r="H38" s="57" t="s">
        <v>28</v>
      </c>
      <c r="I38" s="106"/>
      <c r="J38" s="106"/>
      <c r="K38" s="25"/>
    </row>
    <row r="39" spans="1:11" ht="15.75" thickBot="1" x14ac:dyDescent="0.3">
      <c r="A39" s="4"/>
      <c r="B39" s="52"/>
      <c r="C39" s="7"/>
      <c r="D39" s="7"/>
      <c r="E39" s="24"/>
      <c r="F39" s="7"/>
      <c r="G39" s="249"/>
      <c r="H39" s="126" t="s">
        <v>29</v>
      </c>
      <c r="I39" s="106"/>
      <c r="J39" s="106"/>
      <c r="K39" s="25"/>
    </row>
    <row r="40" spans="1:11" ht="15.75" thickBot="1" x14ac:dyDescent="0.3">
      <c r="A40" s="4"/>
      <c r="B40" s="52"/>
      <c r="C40" s="7"/>
      <c r="D40" s="7"/>
      <c r="E40" s="24"/>
      <c r="F40" s="7"/>
      <c r="G40" s="249"/>
      <c r="H40" s="126" t="s">
        <v>30</v>
      </c>
      <c r="I40" s="106"/>
      <c r="J40" s="106"/>
      <c r="K40" s="25"/>
    </row>
    <row r="41" spans="1:11" ht="15.75" thickBot="1" x14ac:dyDescent="0.3">
      <c r="A41" s="26"/>
      <c r="B41" s="52"/>
      <c r="C41" s="7"/>
      <c r="D41" s="7"/>
      <c r="E41" s="7"/>
      <c r="F41" s="7"/>
      <c r="G41" s="249"/>
      <c r="H41" s="126" t="s">
        <v>31</v>
      </c>
      <c r="I41" s="169"/>
      <c r="J41" s="169"/>
      <c r="K41" s="25"/>
    </row>
    <row r="42" spans="1:11" ht="15.75" thickBot="1" x14ac:dyDescent="0.3">
      <c r="A42" s="27"/>
      <c r="B42" s="52"/>
      <c r="C42" s="7"/>
      <c r="D42" s="7"/>
      <c r="E42" s="7"/>
      <c r="F42" s="110"/>
      <c r="G42" s="7"/>
      <c r="H42" s="7"/>
      <c r="I42" s="7"/>
      <c r="J42" s="53"/>
      <c r="K42" s="8"/>
    </row>
    <row r="43" spans="1:11" ht="15" customHeight="1" thickBot="1" x14ac:dyDescent="0.3">
      <c r="A43" s="4"/>
      <c r="B43" s="54"/>
      <c r="C43" s="7"/>
      <c r="D43" s="7"/>
      <c r="E43" s="7"/>
      <c r="F43" s="111"/>
      <c r="G43" s="174" t="s">
        <v>32</v>
      </c>
      <c r="H43" s="170" t="s">
        <v>30</v>
      </c>
      <c r="I43" s="171" t="s">
        <v>33</v>
      </c>
      <c r="J43" s="172"/>
      <c r="K43" s="8"/>
    </row>
    <row r="44" spans="1:11" ht="15" customHeight="1" thickBot="1" x14ac:dyDescent="0.3">
      <c r="A44" s="4"/>
      <c r="B44" s="52"/>
      <c r="C44" s="7"/>
      <c r="D44" s="7"/>
      <c r="E44" s="113"/>
      <c r="F44" s="112"/>
      <c r="G44" s="175"/>
      <c r="H44" s="170"/>
      <c r="I44" s="171"/>
      <c r="J44" s="172"/>
      <c r="K44" s="8"/>
    </row>
    <row r="45" spans="1:11" ht="15" customHeight="1" thickBot="1" x14ac:dyDescent="0.3">
      <c r="A45" s="4"/>
      <c r="B45" s="55"/>
      <c r="C45" s="56"/>
      <c r="D45" s="56"/>
      <c r="E45" s="114"/>
      <c r="F45" s="115"/>
      <c r="G45" s="107"/>
      <c r="H45" s="107"/>
      <c r="I45" s="173"/>
      <c r="J45" s="173"/>
      <c r="K45" s="8"/>
    </row>
    <row r="46" spans="1:11" ht="15" customHeight="1" x14ac:dyDescent="0.25">
      <c r="A46" s="4"/>
      <c r="B46" s="7"/>
      <c r="C46" s="7"/>
      <c r="D46" s="7"/>
      <c r="E46" s="7"/>
      <c r="F46" s="29"/>
      <c r="G46" s="29"/>
      <c r="H46" s="29"/>
      <c r="I46" s="30"/>
      <c r="J46" s="30"/>
      <c r="K46" s="28"/>
    </row>
    <row r="47" spans="1:11" x14ac:dyDescent="0.25">
      <c r="A47" s="4"/>
      <c r="B47" s="7"/>
      <c r="C47" s="7"/>
      <c r="D47" s="7"/>
      <c r="E47" s="7"/>
      <c r="F47" s="156" t="s">
        <v>34</v>
      </c>
      <c r="G47" s="156"/>
      <c r="H47" s="156"/>
      <c r="I47" s="157"/>
      <c r="J47" s="157"/>
      <c r="K47" s="8"/>
    </row>
    <row r="48" spans="1:11" x14ac:dyDescent="0.25">
      <c r="A48" s="4"/>
      <c r="B48" s="7"/>
      <c r="C48" s="7"/>
      <c r="D48" s="7"/>
      <c r="E48" s="7"/>
      <c r="F48" s="31"/>
      <c r="G48" s="31"/>
      <c r="H48" s="31"/>
      <c r="I48" s="32"/>
      <c r="J48" s="32"/>
      <c r="K48" s="8"/>
    </row>
    <row r="49" spans="1:11" x14ac:dyDescent="0.25">
      <c r="A49" s="10"/>
      <c r="B49" s="33" t="s">
        <v>35</v>
      </c>
      <c r="C49" s="33"/>
      <c r="D49" s="33"/>
      <c r="E49" s="34"/>
      <c r="F49" s="64"/>
      <c r="G49" s="11"/>
      <c r="H49" s="11"/>
      <c r="I49" s="11"/>
      <c r="J49" s="11"/>
      <c r="K49" s="35"/>
    </row>
  </sheetData>
  <mergeCells count="28">
    <mergeCell ref="F47:H47"/>
    <mergeCell ref="I47:J47"/>
    <mergeCell ref="C28:E28"/>
    <mergeCell ref="C29:E29"/>
    <mergeCell ref="C30:E30"/>
    <mergeCell ref="C32:E32"/>
    <mergeCell ref="C33:E33"/>
    <mergeCell ref="I41:J41"/>
    <mergeCell ref="H43:H44"/>
    <mergeCell ref="I43:J44"/>
    <mergeCell ref="I45:J45"/>
    <mergeCell ref="G43:G44"/>
    <mergeCell ref="H2:J2"/>
    <mergeCell ref="F12:G12"/>
    <mergeCell ref="I22:J22"/>
    <mergeCell ref="B26:B27"/>
    <mergeCell ref="C26:E27"/>
    <mergeCell ref="F26:F27"/>
    <mergeCell ref="G26:G27"/>
    <mergeCell ref="H26:H27"/>
    <mergeCell ref="I26:J26"/>
    <mergeCell ref="H12:I12"/>
    <mergeCell ref="H13:I13"/>
    <mergeCell ref="H14:I14"/>
    <mergeCell ref="H15:I15"/>
    <mergeCell ref="H16:I16"/>
    <mergeCell ref="B20:C20"/>
    <mergeCell ref="B19:C19"/>
  </mergeCells>
  <hyperlinks>
    <hyperlink ref="F9" r:id="rId1" xr:uid="{00000000-0004-0000-0000-000000000000}"/>
  </hyperlinks>
  <pageMargins left="0.7" right="0.7" top="0.75" bottom="0.75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38D5E-57A6-7945-8619-8A378C1D6BA8}">
  <sheetPr>
    <tabColor rgb="FF0070C0"/>
  </sheetPr>
  <dimension ref="A1:M26"/>
  <sheetViews>
    <sheetView topLeftCell="C1" workbookViewId="0">
      <selection activeCell="J31" sqref="J31"/>
    </sheetView>
  </sheetViews>
  <sheetFormatPr defaultColWidth="8.85546875" defaultRowHeight="15" x14ac:dyDescent="0.25"/>
  <cols>
    <col min="1" max="1" width="9.28515625" style="66" customWidth="1"/>
    <col min="2" max="2" width="25.7109375" style="66" customWidth="1"/>
    <col min="3" max="3" width="12" style="66" customWidth="1"/>
    <col min="4" max="4" width="24.28515625" style="66" customWidth="1"/>
    <col min="5" max="5" width="19" style="66" customWidth="1"/>
    <col min="6" max="6" width="23.5703125" style="66" customWidth="1"/>
    <col min="7" max="8" width="21.5703125" style="66" customWidth="1"/>
    <col min="9" max="9" width="32.85546875" style="66" bestFit="1" customWidth="1"/>
    <col min="10" max="10" width="11.85546875" style="66" customWidth="1"/>
    <col min="11" max="11" width="32.28515625" style="66" customWidth="1"/>
    <col min="12" max="12" width="11.42578125" style="66" customWidth="1"/>
    <col min="13" max="13" width="14.42578125" style="66" customWidth="1"/>
    <col min="14" max="16384" width="8.85546875" style="66"/>
  </cols>
  <sheetData>
    <row r="1" spans="1:13" ht="18.75" x14ac:dyDescent="0.3">
      <c r="A1" s="65" t="s">
        <v>36</v>
      </c>
    </row>
    <row r="3" spans="1:13" s="69" customFormat="1" ht="60" x14ac:dyDescent="0.25">
      <c r="A3" s="67" t="s">
        <v>37</v>
      </c>
      <c r="B3" s="68" t="s">
        <v>38</v>
      </c>
      <c r="C3" s="68" t="s">
        <v>39</v>
      </c>
      <c r="D3" s="68" t="s">
        <v>40</v>
      </c>
      <c r="E3" s="68" t="s">
        <v>41</v>
      </c>
      <c r="F3" s="68" t="s">
        <v>42</v>
      </c>
      <c r="G3" s="68" t="s">
        <v>43</v>
      </c>
      <c r="H3" s="68" t="s">
        <v>1067</v>
      </c>
      <c r="I3" s="68" t="s">
        <v>1036</v>
      </c>
      <c r="J3" s="67" t="s">
        <v>44</v>
      </c>
      <c r="K3" s="67" t="s">
        <v>45</v>
      </c>
      <c r="L3" s="67" t="s">
        <v>46</v>
      </c>
      <c r="M3" s="67" t="s">
        <v>25</v>
      </c>
    </row>
    <row r="4" spans="1:13" x14ac:dyDescent="0.25">
      <c r="A4" s="70" t="s">
        <v>47</v>
      </c>
      <c r="B4" s="70" t="s">
        <v>48</v>
      </c>
      <c r="C4" s="70" t="s">
        <v>49</v>
      </c>
      <c r="D4" s="70" t="s">
        <v>50</v>
      </c>
      <c r="E4" s="70" t="s">
        <v>51</v>
      </c>
      <c r="F4" s="108" t="s">
        <v>52</v>
      </c>
      <c r="G4" s="70" t="s">
        <v>53</v>
      </c>
      <c r="H4" s="70"/>
      <c r="I4" s="70"/>
      <c r="J4" s="70"/>
      <c r="K4" s="70" t="s">
        <v>54</v>
      </c>
      <c r="L4" s="70" t="s">
        <v>55</v>
      </c>
      <c r="M4" s="116">
        <v>0.1</v>
      </c>
    </row>
    <row r="5" spans="1:13" x14ac:dyDescent="0.25">
      <c r="A5" s="70" t="s">
        <v>56</v>
      </c>
      <c r="B5" s="70" t="s">
        <v>57</v>
      </c>
      <c r="C5" s="70" t="s">
        <v>49</v>
      </c>
      <c r="D5" s="70" t="s">
        <v>58</v>
      </c>
      <c r="E5" s="70" t="s">
        <v>59</v>
      </c>
      <c r="F5" s="70" t="s">
        <v>5</v>
      </c>
      <c r="G5" s="70"/>
      <c r="H5" s="70"/>
      <c r="I5" s="255" t="s">
        <v>1075</v>
      </c>
      <c r="J5" s="70"/>
      <c r="K5" s="70" t="s">
        <v>60</v>
      </c>
      <c r="L5" s="70" t="s">
        <v>55</v>
      </c>
      <c r="M5" s="70"/>
    </row>
    <row r="6" spans="1:13" x14ac:dyDescent="0.25">
      <c r="A6" s="70" t="s">
        <v>61</v>
      </c>
      <c r="B6" s="70" t="s">
        <v>62</v>
      </c>
      <c r="C6" s="70" t="s">
        <v>49</v>
      </c>
      <c r="D6" s="70" t="s">
        <v>63</v>
      </c>
      <c r="E6" s="70" t="s">
        <v>64</v>
      </c>
      <c r="F6" s="70" t="s">
        <v>5</v>
      </c>
      <c r="G6" s="70" t="s">
        <v>65</v>
      </c>
      <c r="H6" s="70"/>
      <c r="I6" s="70"/>
      <c r="J6" s="70"/>
      <c r="K6" s="70" t="s">
        <v>54</v>
      </c>
      <c r="L6" s="70" t="s">
        <v>66</v>
      </c>
      <c r="M6" s="116">
        <v>0.1</v>
      </c>
    </row>
    <row r="7" spans="1:13" x14ac:dyDescent="0.25">
      <c r="A7" s="70" t="s">
        <v>67</v>
      </c>
      <c r="B7" s="70" t="s">
        <v>68</v>
      </c>
      <c r="C7" s="70" t="s">
        <v>49</v>
      </c>
      <c r="D7" s="70" t="s">
        <v>69</v>
      </c>
      <c r="E7" s="70" t="s">
        <v>70</v>
      </c>
      <c r="F7" s="70" t="s">
        <v>71</v>
      </c>
      <c r="G7" s="70" t="s">
        <v>72</v>
      </c>
      <c r="H7" s="70" t="s">
        <v>1070</v>
      </c>
      <c r="I7" s="255" t="s">
        <v>1071</v>
      </c>
      <c r="J7" s="70"/>
      <c r="K7" s="70" t="s">
        <v>73</v>
      </c>
      <c r="L7" s="70" t="s">
        <v>55</v>
      </c>
      <c r="M7" s="116">
        <v>0.15</v>
      </c>
    </row>
    <row r="8" spans="1:13" x14ac:dyDescent="0.25">
      <c r="A8" s="70" t="s">
        <v>74</v>
      </c>
      <c r="B8" s="70" t="s">
        <v>75</v>
      </c>
      <c r="C8" s="70" t="s">
        <v>49</v>
      </c>
      <c r="D8" s="70" t="s">
        <v>76</v>
      </c>
      <c r="E8" s="70" t="s">
        <v>77</v>
      </c>
      <c r="F8" s="70" t="s">
        <v>78</v>
      </c>
      <c r="G8" s="70" t="s">
        <v>79</v>
      </c>
      <c r="H8" s="70"/>
      <c r="I8" s="70"/>
      <c r="J8" s="70"/>
      <c r="K8" s="109" t="s">
        <v>73</v>
      </c>
      <c r="L8" s="70" t="s">
        <v>55</v>
      </c>
      <c r="M8" s="116">
        <v>0.15</v>
      </c>
    </row>
    <row r="9" spans="1:13" x14ac:dyDescent="0.25">
      <c r="A9" s="70" t="s">
        <v>80</v>
      </c>
      <c r="B9" s="70" t="s">
        <v>81</v>
      </c>
      <c r="C9" s="70" t="s">
        <v>49</v>
      </c>
      <c r="D9" s="70" t="s">
        <v>82</v>
      </c>
      <c r="E9" s="70" t="s">
        <v>83</v>
      </c>
      <c r="F9" s="70" t="s">
        <v>84</v>
      </c>
      <c r="G9" s="70" t="s">
        <v>85</v>
      </c>
      <c r="H9" s="70"/>
      <c r="I9" s="70"/>
      <c r="J9" s="70"/>
      <c r="K9" s="70" t="s">
        <v>60</v>
      </c>
      <c r="L9" s="70" t="s">
        <v>66</v>
      </c>
      <c r="M9" s="116"/>
    </row>
    <row r="10" spans="1:13" x14ac:dyDescent="0.25">
      <c r="A10" s="70" t="s">
        <v>86</v>
      </c>
      <c r="B10" s="70" t="s">
        <v>87</v>
      </c>
      <c r="C10" s="70" t="s">
        <v>49</v>
      </c>
      <c r="D10" s="70" t="s">
        <v>88</v>
      </c>
      <c r="E10" s="70" t="s">
        <v>89</v>
      </c>
      <c r="F10" s="70" t="s">
        <v>90</v>
      </c>
      <c r="G10" s="70" t="s">
        <v>91</v>
      </c>
      <c r="H10" s="70" t="s">
        <v>1068</v>
      </c>
      <c r="I10" s="255" t="s">
        <v>1072</v>
      </c>
      <c r="J10" s="70"/>
      <c r="K10" s="70" t="s">
        <v>60</v>
      </c>
      <c r="L10" s="70" t="s">
        <v>66</v>
      </c>
      <c r="M10" s="116"/>
    </row>
    <row r="11" spans="1:13" x14ac:dyDescent="0.25">
      <c r="A11" s="70" t="s">
        <v>92</v>
      </c>
      <c r="B11" s="70" t="s">
        <v>93</v>
      </c>
      <c r="C11" s="70" t="s">
        <v>94</v>
      </c>
      <c r="D11" s="70" t="s">
        <v>95</v>
      </c>
      <c r="E11" s="70" t="s">
        <v>96</v>
      </c>
      <c r="F11" s="70" t="s">
        <v>97</v>
      </c>
      <c r="G11" s="70" t="s">
        <v>98</v>
      </c>
      <c r="H11" s="70"/>
      <c r="I11" s="255" t="s">
        <v>1074</v>
      </c>
      <c r="J11" s="70"/>
      <c r="K11" s="70" t="s">
        <v>60</v>
      </c>
      <c r="L11" s="70" t="s">
        <v>66</v>
      </c>
      <c r="M11" s="116"/>
    </row>
    <row r="12" spans="1:13" x14ac:dyDescent="0.25">
      <c r="A12" s="70" t="s">
        <v>99</v>
      </c>
      <c r="B12" s="70" t="s">
        <v>100</v>
      </c>
      <c r="C12" s="70" t="s">
        <v>94</v>
      </c>
      <c r="D12" s="70" t="s">
        <v>101</v>
      </c>
      <c r="E12" s="70" t="s">
        <v>102</v>
      </c>
      <c r="F12" s="70" t="s">
        <v>103</v>
      </c>
      <c r="G12" s="70" t="s">
        <v>104</v>
      </c>
      <c r="H12" s="70"/>
      <c r="I12" s="70"/>
      <c r="J12" s="70"/>
      <c r="K12" s="70" t="s">
        <v>54</v>
      </c>
      <c r="L12" s="70" t="s">
        <v>55</v>
      </c>
      <c r="M12" s="116">
        <v>0.1</v>
      </c>
    </row>
    <row r="13" spans="1:13" x14ac:dyDescent="0.25">
      <c r="A13" s="70" t="s">
        <v>105</v>
      </c>
      <c r="B13" s="70" t="s">
        <v>106</v>
      </c>
      <c r="C13" s="70" t="s">
        <v>94</v>
      </c>
      <c r="D13" s="70" t="s">
        <v>107</v>
      </c>
      <c r="E13" s="70" t="s">
        <v>108</v>
      </c>
      <c r="F13" s="70" t="s">
        <v>5</v>
      </c>
      <c r="G13" s="70" t="s">
        <v>109</v>
      </c>
      <c r="H13" s="70" t="s">
        <v>1069</v>
      </c>
      <c r="I13" s="255" t="s">
        <v>1073</v>
      </c>
      <c r="J13" s="70"/>
      <c r="K13" s="70" t="s">
        <v>54</v>
      </c>
      <c r="L13" s="70" t="s">
        <v>55</v>
      </c>
      <c r="M13" s="116">
        <v>0.1</v>
      </c>
    </row>
    <row r="14" spans="1:13" x14ac:dyDescent="0.25">
      <c r="A14" s="70" t="s">
        <v>110</v>
      </c>
      <c r="B14" s="70" t="s">
        <v>111</v>
      </c>
      <c r="C14" s="70" t="s">
        <v>94</v>
      </c>
      <c r="D14" s="70" t="s">
        <v>112</v>
      </c>
      <c r="E14" s="70" t="s">
        <v>113</v>
      </c>
      <c r="F14" s="70" t="s">
        <v>114</v>
      </c>
      <c r="G14" s="70" t="s">
        <v>115</v>
      </c>
      <c r="H14" s="70"/>
      <c r="I14" s="70"/>
      <c r="J14" s="70"/>
      <c r="K14" s="70" t="s">
        <v>54</v>
      </c>
      <c r="L14" s="70" t="s">
        <v>55</v>
      </c>
      <c r="M14" s="116">
        <v>0.1</v>
      </c>
    </row>
    <row r="15" spans="1:13" x14ac:dyDescent="0.25">
      <c r="A15" s="70" t="s">
        <v>116</v>
      </c>
      <c r="B15" s="70" t="s">
        <v>117</v>
      </c>
      <c r="C15" s="70" t="s">
        <v>94</v>
      </c>
      <c r="D15" s="70" t="s">
        <v>118</v>
      </c>
      <c r="E15" s="70" t="s">
        <v>119</v>
      </c>
      <c r="F15" s="70" t="s">
        <v>120</v>
      </c>
      <c r="G15" s="70" t="s">
        <v>121</v>
      </c>
      <c r="H15" s="70"/>
      <c r="I15" s="70"/>
      <c r="J15" s="116">
        <v>0.01</v>
      </c>
      <c r="K15" s="70" t="s">
        <v>60</v>
      </c>
      <c r="L15" s="70" t="s">
        <v>66</v>
      </c>
      <c r="M15" s="116"/>
    </row>
    <row r="16" spans="1:13" x14ac:dyDescent="0.25">
      <c r="A16" s="70" t="s">
        <v>122</v>
      </c>
      <c r="B16" s="70" t="s">
        <v>123</v>
      </c>
      <c r="C16" s="70" t="s">
        <v>94</v>
      </c>
      <c r="D16" s="70" t="s">
        <v>124</v>
      </c>
      <c r="E16" s="70" t="s">
        <v>125</v>
      </c>
      <c r="F16" s="70" t="s">
        <v>126</v>
      </c>
      <c r="G16" s="70" t="s">
        <v>127</v>
      </c>
      <c r="H16" s="70" t="s">
        <v>1079</v>
      </c>
      <c r="I16" s="70"/>
      <c r="J16" s="116"/>
      <c r="K16" s="70" t="s">
        <v>73</v>
      </c>
      <c r="L16" s="70" t="s">
        <v>66</v>
      </c>
      <c r="M16" s="116">
        <v>0.15</v>
      </c>
    </row>
    <row r="17" spans="1:13" x14ac:dyDescent="0.25">
      <c r="A17" s="70" t="s">
        <v>128</v>
      </c>
      <c r="B17" s="70" t="s">
        <v>129</v>
      </c>
      <c r="C17" s="70" t="s">
        <v>94</v>
      </c>
      <c r="D17" s="70" t="s">
        <v>130</v>
      </c>
      <c r="E17" s="70" t="s">
        <v>131</v>
      </c>
      <c r="F17" s="70" t="s">
        <v>132</v>
      </c>
      <c r="G17" s="70" t="s">
        <v>133</v>
      </c>
      <c r="H17" s="70"/>
      <c r="I17" s="255" t="s">
        <v>1076</v>
      </c>
      <c r="J17" s="116"/>
      <c r="K17" s="70" t="s">
        <v>73</v>
      </c>
      <c r="L17" s="70" t="s">
        <v>55</v>
      </c>
      <c r="M17" s="116">
        <v>0.15</v>
      </c>
    </row>
    <row r="18" spans="1:13" x14ac:dyDescent="0.25">
      <c r="A18" s="71" t="s">
        <v>134</v>
      </c>
      <c r="B18" s="71" t="s">
        <v>135</v>
      </c>
      <c r="C18" s="71" t="s">
        <v>94</v>
      </c>
      <c r="D18" s="71" t="s">
        <v>136</v>
      </c>
      <c r="E18" s="71" t="s">
        <v>137</v>
      </c>
      <c r="F18" s="71" t="s">
        <v>138</v>
      </c>
      <c r="G18" s="71" t="s">
        <v>139</v>
      </c>
      <c r="H18" s="70"/>
      <c r="I18" s="255" t="s">
        <v>1077</v>
      </c>
      <c r="J18" s="116"/>
      <c r="K18" s="70" t="s">
        <v>60</v>
      </c>
      <c r="L18" s="70" t="s">
        <v>55</v>
      </c>
      <c r="M18" s="71"/>
    </row>
    <row r="19" spans="1:13" x14ac:dyDescent="0.25">
      <c r="A19" s="72" t="s">
        <v>140</v>
      </c>
      <c r="B19" s="72" t="s">
        <v>141</v>
      </c>
      <c r="C19" s="72" t="s">
        <v>49</v>
      </c>
      <c r="D19" s="72" t="s">
        <v>142</v>
      </c>
      <c r="E19" s="72" t="s">
        <v>143</v>
      </c>
      <c r="F19" s="72" t="s">
        <v>126</v>
      </c>
      <c r="G19" s="72" t="s">
        <v>144</v>
      </c>
      <c r="H19" s="70"/>
      <c r="I19" s="255" t="s">
        <v>1078</v>
      </c>
      <c r="J19" s="116"/>
      <c r="K19" s="70" t="s">
        <v>60</v>
      </c>
      <c r="L19" s="72" t="s">
        <v>66</v>
      </c>
      <c r="M19" s="72"/>
    </row>
    <row r="20" spans="1:13" x14ac:dyDescent="0.25">
      <c r="J20" s="117"/>
    </row>
    <row r="21" spans="1:13" x14ac:dyDescent="0.25">
      <c r="J21" s="118"/>
    </row>
    <row r="22" spans="1:13" x14ac:dyDescent="0.25">
      <c r="J22" s="118"/>
    </row>
    <row r="23" spans="1:13" x14ac:dyDescent="0.25">
      <c r="J23" s="118"/>
    </row>
    <row r="24" spans="1:13" x14ac:dyDescent="0.25">
      <c r="J24" s="118"/>
    </row>
    <row r="25" spans="1:13" x14ac:dyDescent="0.25">
      <c r="J25" s="118"/>
    </row>
    <row r="26" spans="1:13" x14ac:dyDescent="0.25">
      <c r="J26" s="118"/>
    </row>
  </sheetData>
  <sheetProtection selectLockedCells="1" selectUnlockedCells="1"/>
  <hyperlinks>
    <hyperlink ref="I7" r:id="rId1" xr:uid="{AB068F18-58F2-420D-AFCC-490F53F1D292}"/>
    <hyperlink ref="I10" r:id="rId2" xr:uid="{8E6934C8-129D-4D5D-A6DD-A7147472910B}"/>
    <hyperlink ref="I13" r:id="rId3" xr:uid="{6B5950D8-F8B7-4BFA-BAD7-28F9E91DE2A7}"/>
    <hyperlink ref="I11" r:id="rId4" xr:uid="{04575AC8-05AF-48C1-9596-1B45BB878BCA}"/>
    <hyperlink ref="I5" r:id="rId5" xr:uid="{ACD58BF8-4E48-469C-A316-2E43BAF7BF1D}"/>
    <hyperlink ref="I17" r:id="rId6" xr:uid="{EA4C3AD0-09F4-4E7B-9CCB-0C46B950373A}"/>
    <hyperlink ref="I18" r:id="rId7" xr:uid="{CC126031-6BD9-4312-8547-C7CB734C8C88}"/>
    <hyperlink ref="I19" r:id="rId8" xr:uid="{B12C38E0-E0EB-4251-A4AA-8644808145A7}"/>
  </hyperlinks>
  <pageMargins left="0.70833333333333337" right="0.70833333333333337" top="0.74791666666666667" bottom="0.74791666666666667" header="0.51180555555555551" footer="0.51180555555555551"/>
  <pageSetup firstPageNumber="0" orientation="landscape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9B980-27C5-DB47-9490-4C578CEFE5E7}">
  <sheetPr>
    <tabColor indexed="50"/>
  </sheetPr>
  <dimension ref="A1:S286"/>
  <sheetViews>
    <sheetView topLeftCell="A55" zoomScale="90" zoomScaleNormal="90" workbookViewId="0">
      <selection activeCell="C93" sqref="C93"/>
    </sheetView>
  </sheetViews>
  <sheetFormatPr defaultColWidth="8.85546875" defaultRowHeight="15" x14ac:dyDescent="0.25"/>
  <cols>
    <col min="1" max="1" width="9.42578125" style="66" customWidth="1"/>
    <col min="2" max="2" width="25.28515625" style="66" customWidth="1"/>
    <col min="3" max="3" width="38.42578125" style="73" customWidth="1"/>
    <col min="4" max="4" width="8.42578125" style="66" customWidth="1"/>
    <col min="5" max="5" width="12.140625" style="66" customWidth="1"/>
    <col min="6" max="6" width="8.42578125" style="74" customWidth="1"/>
    <col min="7" max="7" width="8.85546875" style="66" customWidth="1"/>
    <col min="8" max="8" width="8" style="118" bestFit="1" customWidth="1"/>
    <col min="9" max="9" width="8" style="66" customWidth="1"/>
    <col min="10" max="10" width="6.7109375" style="66" customWidth="1"/>
    <col min="11" max="11" width="17.140625" style="66" customWidth="1"/>
    <col min="12" max="12" width="15.7109375" style="66" customWidth="1"/>
    <col min="13" max="13" width="16.140625" style="122" customWidth="1"/>
    <col min="14" max="14" width="18.7109375" style="66" customWidth="1"/>
    <col min="15" max="15" width="10.42578125" style="66" customWidth="1"/>
    <col min="16" max="26" width="19.7109375" style="66" customWidth="1"/>
    <col min="27" max="16384" width="8.85546875" style="66"/>
  </cols>
  <sheetData>
    <row r="1" spans="1:19" ht="18.75" x14ac:dyDescent="0.3">
      <c r="B1" s="65" t="s">
        <v>145</v>
      </c>
    </row>
    <row r="2" spans="1:19" ht="45" x14ac:dyDescent="0.25">
      <c r="A2" s="67" t="s">
        <v>146</v>
      </c>
      <c r="B2" s="67" t="s">
        <v>147</v>
      </c>
      <c r="C2" s="75" t="s">
        <v>148</v>
      </c>
      <c r="D2" s="67" t="s">
        <v>149</v>
      </c>
      <c r="E2" s="67" t="s">
        <v>150</v>
      </c>
      <c r="F2" s="120" t="s">
        <v>151</v>
      </c>
      <c r="G2" s="67" t="s">
        <v>152</v>
      </c>
      <c r="H2" s="121" t="s">
        <v>153</v>
      </c>
      <c r="I2" s="68" t="s">
        <v>154</v>
      </c>
      <c r="J2" s="68" t="s">
        <v>155</v>
      </c>
      <c r="K2" s="67" t="s">
        <v>156</v>
      </c>
      <c r="L2" s="67" t="s">
        <v>157</v>
      </c>
      <c r="M2" s="123" t="s">
        <v>158</v>
      </c>
      <c r="N2" s="67" t="s">
        <v>159</v>
      </c>
      <c r="O2" s="68" t="s">
        <v>160</v>
      </c>
    </row>
    <row r="3" spans="1:19" x14ac:dyDescent="0.25">
      <c r="A3" s="76" t="s">
        <v>161</v>
      </c>
      <c r="B3" s="76" t="s">
        <v>162</v>
      </c>
      <c r="C3" s="76" t="s">
        <v>163</v>
      </c>
      <c r="D3" s="76"/>
      <c r="E3" s="76"/>
      <c r="F3" s="77"/>
      <c r="G3" s="78">
        <v>89</v>
      </c>
      <c r="H3" s="119">
        <v>0.06</v>
      </c>
      <c r="I3" s="76"/>
      <c r="J3" s="76"/>
      <c r="K3" s="76"/>
      <c r="L3" s="76"/>
      <c r="M3" s="124"/>
      <c r="N3" s="76"/>
      <c r="O3" s="76"/>
    </row>
    <row r="4" spans="1:19" x14ac:dyDescent="0.25">
      <c r="A4" s="76" t="s">
        <v>164</v>
      </c>
      <c r="B4" s="76" t="s">
        <v>162</v>
      </c>
      <c r="C4" s="76" t="s">
        <v>165</v>
      </c>
      <c r="D4" s="76"/>
      <c r="E4" s="76"/>
      <c r="F4" s="77"/>
      <c r="G4" s="78">
        <v>89</v>
      </c>
      <c r="H4" s="119">
        <v>0.21</v>
      </c>
      <c r="I4" s="76"/>
      <c r="J4" s="76"/>
      <c r="K4" s="76"/>
      <c r="L4" s="76"/>
      <c r="M4" s="124"/>
      <c r="N4" s="76"/>
      <c r="O4" s="79"/>
    </row>
    <row r="5" spans="1:19" x14ac:dyDescent="0.25">
      <c r="A5" s="70" t="s">
        <v>166</v>
      </c>
      <c r="B5" s="70" t="s">
        <v>167</v>
      </c>
      <c r="C5" s="80" t="s">
        <v>168</v>
      </c>
      <c r="D5" s="81">
        <v>0.01</v>
      </c>
      <c r="E5" s="81" t="s">
        <v>169</v>
      </c>
      <c r="F5" s="81">
        <f t="shared" ref="F5:F68" si="0">G5*0.42</f>
        <v>3.78E-2</v>
      </c>
      <c r="G5" s="82">
        <v>0.09</v>
      </c>
      <c r="H5" s="116">
        <v>0.06</v>
      </c>
      <c r="I5" s="70"/>
      <c r="J5" s="70"/>
      <c r="K5" s="70">
        <f t="shared" ref="K5:K68" si="1">L5*2</f>
        <v>500</v>
      </c>
      <c r="L5" s="70">
        <v>250</v>
      </c>
      <c r="M5" s="125">
        <f t="shared" ref="M5:M68" si="2">L5*4</f>
        <v>1000</v>
      </c>
      <c r="N5" s="83">
        <f t="shared" ref="N5:N68" si="3">L5*10</f>
        <v>2500</v>
      </c>
      <c r="O5" s="72" t="s">
        <v>170</v>
      </c>
      <c r="P5" s="66" t="s">
        <v>171</v>
      </c>
      <c r="Q5" s="66" t="s">
        <v>172</v>
      </c>
      <c r="R5" s="66">
        <v>1</v>
      </c>
      <c r="S5" s="66" t="s">
        <v>173</v>
      </c>
    </row>
    <row r="6" spans="1:19" x14ac:dyDescent="0.25">
      <c r="A6" s="70" t="s">
        <v>174</v>
      </c>
      <c r="B6" s="70" t="s">
        <v>167</v>
      </c>
      <c r="C6" s="84" t="s">
        <v>175</v>
      </c>
      <c r="D6" s="81">
        <v>0.02</v>
      </c>
      <c r="E6" s="81" t="s">
        <v>169</v>
      </c>
      <c r="F6" s="81">
        <f t="shared" si="0"/>
        <v>0.126</v>
      </c>
      <c r="G6" s="82">
        <v>0.3</v>
      </c>
      <c r="H6" s="116">
        <v>0.21</v>
      </c>
      <c r="I6" s="70"/>
      <c r="J6" s="70"/>
      <c r="K6" s="70">
        <f t="shared" si="1"/>
        <v>500</v>
      </c>
      <c r="L6" s="70">
        <v>250</v>
      </c>
      <c r="M6" s="125">
        <f t="shared" si="2"/>
        <v>1000</v>
      </c>
      <c r="N6" s="83">
        <f t="shared" si="3"/>
        <v>2500</v>
      </c>
      <c r="O6" s="72" t="s">
        <v>176</v>
      </c>
      <c r="P6" s="66" t="s">
        <v>171</v>
      </c>
      <c r="Q6" s="66" t="s">
        <v>172</v>
      </c>
      <c r="R6" s="66">
        <v>1</v>
      </c>
      <c r="S6" s="66" t="s">
        <v>177</v>
      </c>
    </row>
    <row r="7" spans="1:19" x14ac:dyDescent="0.25">
      <c r="A7" s="70" t="s">
        <v>178</v>
      </c>
      <c r="B7" s="70" t="s">
        <v>167</v>
      </c>
      <c r="C7" s="80" t="s">
        <v>179</v>
      </c>
      <c r="D7" s="81">
        <v>0.01</v>
      </c>
      <c r="E7" s="81" t="s">
        <v>169</v>
      </c>
      <c r="F7" s="81">
        <f t="shared" si="0"/>
        <v>4.6199999999999998E-2</v>
      </c>
      <c r="G7" s="82">
        <v>0.11</v>
      </c>
      <c r="H7" s="116">
        <v>0.06</v>
      </c>
      <c r="I7" s="70"/>
      <c r="J7" s="70"/>
      <c r="K7" s="70">
        <f t="shared" si="1"/>
        <v>500</v>
      </c>
      <c r="L7" s="70">
        <v>250</v>
      </c>
      <c r="M7" s="125">
        <f t="shared" si="2"/>
        <v>1000</v>
      </c>
      <c r="N7" s="83">
        <f t="shared" si="3"/>
        <v>2500</v>
      </c>
      <c r="O7" s="72" t="s">
        <v>180</v>
      </c>
      <c r="P7" s="66" t="s">
        <v>171</v>
      </c>
      <c r="Q7" s="66" t="s">
        <v>172</v>
      </c>
      <c r="R7" s="66">
        <v>1</v>
      </c>
      <c r="S7" s="66" t="s">
        <v>181</v>
      </c>
    </row>
    <row r="8" spans="1:19" x14ac:dyDescent="0.25">
      <c r="A8" s="70" t="s">
        <v>182</v>
      </c>
      <c r="B8" s="70" t="s">
        <v>167</v>
      </c>
      <c r="C8" s="80" t="s">
        <v>183</v>
      </c>
      <c r="D8" s="81">
        <v>1.2E-2</v>
      </c>
      <c r="E8" s="70" t="s">
        <v>184</v>
      </c>
      <c r="F8" s="81">
        <f t="shared" si="0"/>
        <v>0.14280000000000001</v>
      </c>
      <c r="G8" s="82">
        <v>0.34</v>
      </c>
      <c r="H8" s="116">
        <v>0.21</v>
      </c>
      <c r="I8" s="70"/>
      <c r="J8" s="70"/>
      <c r="K8" s="70">
        <f t="shared" si="1"/>
        <v>500</v>
      </c>
      <c r="L8" s="70">
        <v>250</v>
      </c>
      <c r="M8" s="125">
        <f t="shared" si="2"/>
        <v>1000</v>
      </c>
      <c r="N8" s="83">
        <f t="shared" si="3"/>
        <v>2500</v>
      </c>
      <c r="O8" s="72" t="s">
        <v>185</v>
      </c>
      <c r="P8" s="66" t="s">
        <v>171</v>
      </c>
      <c r="Q8" s="66" t="s">
        <v>172</v>
      </c>
      <c r="R8" s="66">
        <v>2</v>
      </c>
      <c r="S8" s="66" t="s">
        <v>173</v>
      </c>
    </row>
    <row r="9" spans="1:19" x14ac:dyDescent="0.25">
      <c r="A9" s="70" t="s">
        <v>186</v>
      </c>
      <c r="B9" s="70" t="s">
        <v>167</v>
      </c>
      <c r="C9" s="80" t="s">
        <v>187</v>
      </c>
      <c r="D9" s="81">
        <v>0.13</v>
      </c>
      <c r="E9" s="70" t="s">
        <v>184</v>
      </c>
      <c r="F9" s="81">
        <f t="shared" si="0"/>
        <v>0.105</v>
      </c>
      <c r="G9" s="82">
        <v>0.25</v>
      </c>
      <c r="H9" s="116">
        <v>0.21</v>
      </c>
      <c r="I9" s="70"/>
      <c r="J9" s="70"/>
      <c r="K9" s="70">
        <f t="shared" si="1"/>
        <v>500</v>
      </c>
      <c r="L9" s="70">
        <v>250</v>
      </c>
      <c r="M9" s="125">
        <f t="shared" si="2"/>
        <v>1000</v>
      </c>
      <c r="N9" s="83">
        <f t="shared" si="3"/>
        <v>2500</v>
      </c>
      <c r="O9" s="72" t="s">
        <v>188</v>
      </c>
      <c r="P9" s="66" t="s">
        <v>171</v>
      </c>
      <c r="Q9" s="66" t="s">
        <v>172</v>
      </c>
      <c r="R9" s="66">
        <v>2</v>
      </c>
      <c r="S9" s="66" t="s">
        <v>177</v>
      </c>
    </row>
    <row r="10" spans="1:19" x14ac:dyDescent="0.25">
      <c r="A10" s="70" t="s">
        <v>189</v>
      </c>
      <c r="B10" s="70" t="s">
        <v>167</v>
      </c>
      <c r="C10" s="80" t="s">
        <v>190</v>
      </c>
      <c r="D10" s="81">
        <v>1.0999999999999999E-2</v>
      </c>
      <c r="E10" s="70" t="s">
        <v>184</v>
      </c>
      <c r="F10" s="81">
        <f t="shared" si="0"/>
        <v>9.6600000000000005E-2</v>
      </c>
      <c r="G10" s="82">
        <v>0.23</v>
      </c>
      <c r="H10" s="116">
        <v>0.21</v>
      </c>
      <c r="I10" s="70"/>
      <c r="J10" s="70"/>
      <c r="K10" s="70">
        <f t="shared" si="1"/>
        <v>500</v>
      </c>
      <c r="L10" s="70">
        <v>250</v>
      </c>
      <c r="M10" s="125">
        <f t="shared" si="2"/>
        <v>1000</v>
      </c>
      <c r="N10" s="83">
        <f t="shared" si="3"/>
        <v>2500</v>
      </c>
      <c r="O10" s="72" t="s">
        <v>191</v>
      </c>
      <c r="P10" s="66" t="s">
        <v>171</v>
      </c>
      <c r="Q10" s="66" t="s">
        <v>172</v>
      </c>
      <c r="R10" s="66">
        <v>2</v>
      </c>
      <c r="S10" s="66" t="s">
        <v>181</v>
      </c>
    </row>
    <row r="11" spans="1:19" x14ac:dyDescent="0.25">
      <c r="A11" s="70" t="s">
        <v>192</v>
      </c>
      <c r="B11" s="70" t="s">
        <v>167</v>
      </c>
      <c r="C11" s="84" t="s">
        <v>193</v>
      </c>
      <c r="D11" s="81">
        <v>0.08</v>
      </c>
      <c r="E11" s="81" t="s">
        <v>169</v>
      </c>
      <c r="F11" s="81">
        <f t="shared" si="0"/>
        <v>7.9799999999999996E-2</v>
      </c>
      <c r="G11" s="82">
        <v>0.19</v>
      </c>
      <c r="H11" s="116">
        <v>0.21</v>
      </c>
      <c r="I11" s="70"/>
      <c r="J11" s="70"/>
      <c r="K11" s="70">
        <f t="shared" si="1"/>
        <v>400</v>
      </c>
      <c r="L11" s="70">
        <v>200</v>
      </c>
      <c r="M11" s="125">
        <f t="shared" si="2"/>
        <v>800</v>
      </c>
      <c r="N11" s="83">
        <f t="shared" si="3"/>
        <v>2000</v>
      </c>
      <c r="O11" s="72" t="s">
        <v>194</v>
      </c>
      <c r="P11" s="66" t="s">
        <v>171</v>
      </c>
      <c r="Q11" s="66" t="s">
        <v>172</v>
      </c>
      <c r="R11" s="66">
        <v>3</v>
      </c>
      <c r="S11" s="66" t="s">
        <v>173</v>
      </c>
    </row>
    <row r="12" spans="1:19" x14ac:dyDescent="0.25">
      <c r="A12" s="70" t="s">
        <v>195</v>
      </c>
      <c r="B12" s="70" t="s">
        <v>167</v>
      </c>
      <c r="C12" s="80" t="s">
        <v>196</v>
      </c>
      <c r="D12" s="81">
        <v>0.13</v>
      </c>
      <c r="E12" s="70" t="s">
        <v>184</v>
      </c>
      <c r="F12" s="81">
        <f t="shared" si="0"/>
        <v>6.7199999999999996E-2</v>
      </c>
      <c r="G12" s="82">
        <v>0.16</v>
      </c>
      <c r="H12" s="116">
        <v>0.21</v>
      </c>
      <c r="I12" s="70"/>
      <c r="J12" s="70"/>
      <c r="K12" s="70">
        <f t="shared" si="1"/>
        <v>500</v>
      </c>
      <c r="L12" s="70">
        <v>250</v>
      </c>
      <c r="M12" s="125">
        <f t="shared" si="2"/>
        <v>1000</v>
      </c>
      <c r="N12" s="83">
        <f t="shared" si="3"/>
        <v>2500</v>
      </c>
      <c r="O12" s="72" t="s">
        <v>197</v>
      </c>
      <c r="P12" s="66" t="s">
        <v>171</v>
      </c>
      <c r="Q12" s="66" t="s">
        <v>172</v>
      </c>
      <c r="R12" s="66">
        <v>3</v>
      </c>
      <c r="S12" s="66" t="s">
        <v>177</v>
      </c>
    </row>
    <row r="13" spans="1:19" x14ac:dyDescent="0.25">
      <c r="A13" s="70" t="s">
        <v>198</v>
      </c>
      <c r="B13" s="70" t="s">
        <v>167</v>
      </c>
      <c r="C13" s="80" t="s">
        <v>199</v>
      </c>
      <c r="D13" s="81">
        <v>2.4E-2</v>
      </c>
      <c r="E13" s="70" t="s">
        <v>184</v>
      </c>
      <c r="F13" s="81">
        <f t="shared" si="0"/>
        <v>0.18479999999999999</v>
      </c>
      <c r="G13" s="82">
        <v>0.44</v>
      </c>
      <c r="H13" s="116">
        <v>0.21</v>
      </c>
      <c r="I13" s="70"/>
      <c r="J13" s="70"/>
      <c r="K13" s="70">
        <f t="shared" si="1"/>
        <v>500</v>
      </c>
      <c r="L13" s="70">
        <v>250</v>
      </c>
      <c r="M13" s="125">
        <f t="shared" si="2"/>
        <v>1000</v>
      </c>
      <c r="N13" s="83">
        <f t="shared" si="3"/>
        <v>2500</v>
      </c>
      <c r="O13" s="72" t="s">
        <v>200</v>
      </c>
      <c r="P13" s="66" t="s">
        <v>171</v>
      </c>
      <c r="Q13" s="66" t="s">
        <v>172</v>
      </c>
      <c r="R13" s="66">
        <v>3</v>
      </c>
      <c r="S13" s="66" t="s">
        <v>181</v>
      </c>
    </row>
    <row r="14" spans="1:19" x14ac:dyDescent="0.25">
      <c r="A14" s="70" t="s">
        <v>201</v>
      </c>
      <c r="B14" s="70" t="s">
        <v>167</v>
      </c>
      <c r="C14" s="80" t="s">
        <v>202</v>
      </c>
      <c r="D14" s="81">
        <v>0.18</v>
      </c>
      <c r="E14" s="70" t="s">
        <v>184</v>
      </c>
      <c r="F14" s="81">
        <f t="shared" si="0"/>
        <v>0.31919999999999998</v>
      </c>
      <c r="G14" s="82">
        <v>0.76</v>
      </c>
      <c r="H14" s="116">
        <v>0.21</v>
      </c>
      <c r="I14" s="70"/>
      <c r="J14" s="70"/>
      <c r="K14" s="70">
        <f t="shared" si="1"/>
        <v>500</v>
      </c>
      <c r="L14" s="70">
        <v>250</v>
      </c>
      <c r="M14" s="125">
        <f t="shared" si="2"/>
        <v>1000</v>
      </c>
      <c r="N14" s="83">
        <f t="shared" si="3"/>
        <v>2500</v>
      </c>
      <c r="O14" s="72" t="s">
        <v>203</v>
      </c>
      <c r="P14" s="66" t="s">
        <v>171</v>
      </c>
      <c r="Q14" s="66" t="s">
        <v>172</v>
      </c>
      <c r="R14" s="66">
        <v>4</v>
      </c>
      <c r="S14" s="66" t="s">
        <v>173</v>
      </c>
    </row>
    <row r="15" spans="1:19" x14ac:dyDescent="0.25">
      <c r="A15" s="70" t="s">
        <v>204</v>
      </c>
      <c r="B15" s="70" t="s">
        <v>167</v>
      </c>
      <c r="C15" s="80" t="s">
        <v>205</v>
      </c>
      <c r="D15" s="81">
        <v>0.22</v>
      </c>
      <c r="E15" s="70" t="s">
        <v>184</v>
      </c>
      <c r="F15" s="81">
        <f t="shared" si="0"/>
        <v>0.20579999999999998</v>
      </c>
      <c r="G15" s="82">
        <v>0.49</v>
      </c>
      <c r="H15" s="116">
        <v>0.21</v>
      </c>
      <c r="I15" s="70"/>
      <c r="J15" s="70"/>
      <c r="K15" s="70">
        <f t="shared" si="1"/>
        <v>500</v>
      </c>
      <c r="L15" s="70">
        <v>250</v>
      </c>
      <c r="M15" s="125">
        <f t="shared" si="2"/>
        <v>1000</v>
      </c>
      <c r="N15" s="83">
        <f t="shared" si="3"/>
        <v>2500</v>
      </c>
      <c r="O15" s="72" t="s">
        <v>206</v>
      </c>
      <c r="P15" s="66" t="s">
        <v>171</v>
      </c>
      <c r="Q15" s="66" t="s">
        <v>172</v>
      </c>
      <c r="R15" s="66">
        <v>4</v>
      </c>
      <c r="S15" s="66" t="s">
        <v>177</v>
      </c>
    </row>
    <row r="16" spans="1:19" x14ac:dyDescent="0.25">
      <c r="A16" s="70" t="s">
        <v>207</v>
      </c>
      <c r="B16" s="70" t="s">
        <v>167</v>
      </c>
      <c r="C16" s="80" t="s">
        <v>208</v>
      </c>
      <c r="D16" s="81">
        <v>0.14000000000000001</v>
      </c>
      <c r="E16" s="70" t="s">
        <v>184</v>
      </c>
      <c r="F16" s="81">
        <f t="shared" si="0"/>
        <v>0.20579999999999998</v>
      </c>
      <c r="G16" s="82">
        <v>0.49</v>
      </c>
      <c r="H16" s="116">
        <v>0.21</v>
      </c>
      <c r="I16" s="70"/>
      <c r="J16" s="70"/>
      <c r="K16" s="70">
        <f t="shared" si="1"/>
        <v>500</v>
      </c>
      <c r="L16" s="70">
        <v>250</v>
      </c>
      <c r="M16" s="125">
        <f t="shared" si="2"/>
        <v>1000</v>
      </c>
      <c r="N16" s="83">
        <f t="shared" si="3"/>
        <v>2500</v>
      </c>
      <c r="O16" s="72" t="s">
        <v>209</v>
      </c>
      <c r="P16" s="66" t="s">
        <v>171</v>
      </c>
      <c r="Q16" s="66" t="s">
        <v>172</v>
      </c>
      <c r="R16" s="66">
        <v>4</v>
      </c>
      <c r="S16" s="66" t="s">
        <v>181</v>
      </c>
    </row>
    <row r="17" spans="1:19" x14ac:dyDescent="0.25">
      <c r="A17" s="70" t="s">
        <v>210</v>
      </c>
      <c r="B17" s="70" t="s">
        <v>167</v>
      </c>
      <c r="C17" s="80" t="s">
        <v>211</v>
      </c>
      <c r="D17" s="81">
        <v>0.24</v>
      </c>
      <c r="E17" s="70" t="s">
        <v>184</v>
      </c>
      <c r="F17" s="81">
        <f t="shared" si="0"/>
        <v>0.12179999999999999</v>
      </c>
      <c r="G17" s="82">
        <v>0.28999999999999998</v>
      </c>
      <c r="H17" s="116">
        <v>0.21</v>
      </c>
      <c r="I17" s="70"/>
      <c r="J17" s="70"/>
      <c r="K17" s="70">
        <f t="shared" si="1"/>
        <v>500</v>
      </c>
      <c r="L17" s="70">
        <v>250</v>
      </c>
      <c r="M17" s="125">
        <f t="shared" si="2"/>
        <v>1000</v>
      </c>
      <c r="N17" s="83">
        <f t="shared" si="3"/>
        <v>2500</v>
      </c>
      <c r="O17" s="72" t="s">
        <v>212</v>
      </c>
      <c r="P17" s="66" t="s">
        <v>171</v>
      </c>
      <c r="Q17" s="66" t="s">
        <v>172</v>
      </c>
      <c r="R17" s="66">
        <v>5</v>
      </c>
      <c r="S17" s="66" t="s">
        <v>173</v>
      </c>
    </row>
    <row r="18" spans="1:19" x14ac:dyDescent="0.25">
      <c r="A18" s="70" t="s">
        <v>213</v>
      </c>
      <c r="B18" s="70" t="s">
        <v>167</v>
      </c>
      <c r="C18" s="80" t="s">
        <v>214</v>
      </c>
      <c r="D18" s="81">
        <v>0.17</v>
      </c>
      <c r="E18" s="70" t="s">
        <v>184</v>
      </c>
      <c r="F18" s="81">
        <f t="shared" si="0"/>
        <v>0.20579999999999998</v>
      </c>
      <c r="G18" s="82">
        <v>0.49</v>
      </c>
      <c r="H18" s="116">
        <v>0.21</v>
      </c>
      <c r="I18" s="70"/>
      <c r="J18" s="70"/>
      <c r="K18" s="70">
        <f t="shared" si="1"/>
        <v>500</v>
      </c>
      <c r="L18" s="70">
        <v>250</v>
      </c>
      <c r="M18" s="125">
        <f t="shared" si="2"/>
        <v>1000</v>
      </c>
      <c r="N18" s="83">
        <f t="shared" si="3"/>
        <v>2500</v>
      </c>
      <c r="O18" s="72" t="s">
        <v>215</v>
      </c>
      <c r="P18" s="66" t="s">
        <v>171</v>
      </c>
      <c r="Q18" s="66" t="s">
        <v>172</v>
      </c>
      <c r="R18" s="66">
        <v>5</v>
      </c>
      <c r="S18" s="66" t="s">
        <v>177</v>
      </c>
    </row>
    <row r="19" spans="1:19" x14ac:dyDescent="0.25">
      <c r="A19" s="70" t="s">
        <v>216</v>
      </c>
      <c r="B19" s="70" t="s">
        <v>167</v>
      </c>
      <c r="C19" s="80" t="s">
        <v>217</v>
      </c>
      <c r="D19" s="81">
        <v>0.1</v>
      </c>
      <c r="E19" s="70" t="s">
        <v>184</v>
      </c>
      <c r="F19" s="81">
        <f t="shared" si="0"/>
        <v>0.15959999999999999</v>
      </c>
      <c r="G19" s="82">
        <v>0.38</v>
      </c>
      <c r="H19" s="116">
        <v>0.21</v>
      </c>
      <c r="I19" s="70"/>
      <c r="J19" s="70"/>
      <c r="K19" s="70">
        <f t="shared" si="1"/>
        <v>500</v>
      </c>
      <c r="L19" s="70">
        <v>250</v>
      </c>
      <c r="M19" s="125">
        <f t="shared" si="2"/>
        <v>1000</v>
      </c>
      <c r="N19" s="83">
        <f t="shared" si="3"/>
        <v>2500</v>
      </c>
      <c r="O19" s="72" t="s">
        <v>218</v>
      </c>
      <c r="P19" s="66" t="s">
        <v>171</v>
      </c>
      <c r="Q19" s="66" t="s">
        <v>172</v>
      </c>
      <c r="R19" s="66">
        <v>5</v>
      </c>
      <c r="S19" s="66" t="s">
        <v>181</v>
      </c>
    </row>
    <row r="20" spans="1:19" x14ac:dyDescent="0.25">
      <c r="A20" s="70" t="s">
        <v>219</v>
      </c>
      <c r="B20" s="70" t="s">
        <v>167</v>
      </c>
      <c r="C20" s="80" t="s">
        <v>220</v>
      </c>
      <c r="D20" s="81">
        <v>2.5000000000000001E-2</v>
      </c>
      <c r="E20" s="81" t="s">
        <v>169</v>
      </c>
      <c r="F20" s="81">
        <f t="shared" si="0"/>
        <v>0.2268</v>
      </c>
      <c r="G20" s="82">
        <v>0.54</v>
      </c>
      <c r="H20" s="116">
        <v>0.06</v>
      </c>
      <c r="I20" s="70"/>
      <c r="J20" s="70"/>
      <c r="K20" s="70">
        <f t="shared" si="1"/>
        <v>500</v>
      </c>
      <c r="L20" s="70">
        <v>250</v>
      </c>
      <c r="M20" s="125">
        <f t="shared" si="2"/>
        <v>1000</v>
      </c>
      <c r="N20" s="83">
        <f t="shared" si="3"/>
        <v>2500</v>
      </c>
      <c r="O20" s="72" t="s">
        <v>221</v>
      </c>
      <c r="P20" s="66" t="s">
        <v>171</v>
      </c>
      <c r="Q20" s="66" t="s">
        <v>172</v>
      </c>
      <c r="R20" s="66">
        <v>6</v>
      </c>
      <c r="S20" s="66" t="s">
        <v>173</v>
      </c>
    </row>
    <row r="21" spans="1:19" x14ac:dyDescent="0.25">
      <c r="A21" s="70" t="s">
        <v>222</v>
      </c>
      <c r="B21" s="70" t="s">
        <v>167</v>
      </c>
      <c r="C21" s="80" t="s">
        <v>223</v>
      </c>
      <c r="D21" s="81">
        <v>1.4999999999999999E-2</v>
      </c>
      <c r="E21" s="70" t="s">
        <v>184</v>
      </c>
      <c r="F21" s="81">
        <f t="shared" si="0"/>
        <v>0.20579999999999998</v>
      </c>
      <c r="G21" s="82">
        <v>0.49</v>
      </c>
      <c r="H21" s="116">
        <v>0.21</v>
      </c>
      <c r="I21" s="70"/>
      <c r="J21" s="70"/>
      <c r="K21" s="70">
        <f t="shared" si="1"/>
        <v>500</v>
      </c>
      <c r="L21" s="70">
        <v>250</v>
      </c>
      <c r="M21" s="125">
        <f t="shared" si="2"/>
        <v>1000</v>
      </c>
      <c r="N21" s="83">
        <f t="shared" si="3"/>
        <v>2500</v>
      </c>
      <c r="O21" s="72" t="s">
        <v>224</v>
      </c>
      <c r="P21" s="66" t="s">
        <v>171</v>
      </c>
      <c r="Q21" s="66" t="s">
        <v>172</v>
      </c>
      <c r="R21" s="66">
        <v>6</v>
      </c>
      <c r="S21" s="66" t="s">
        <v>177</v>
      </c>
    </row>
    <row r="22" spans="1:19" x14ac:dyDescent="0.25">
      <c r="A22" s="70" t="s">
        <v>225</v>
      </c>
      <c r="B22" s="70" t="s">
        <v>167</v>
      </c>
      <c r="C22" s="80" t="s">
        <v>226</v>
      </c>
      <c r="D22" s="81">
        <v>2.9000000000000001E-2</v>
      </c>
      <c r="E22" s="81" t="s">
        <v>169</v>
      </c>
      <c r="F22" s="81">
        <f t="shared" si="0"/>
        <v>0.19320000000000001</v>
      </c>
      <c r="G22" s="82">
        <v>0.46</v>
      </c>
      <c r="H22" s="116">
        <v>0.06</v>
      </c>
      <c r="I22" s="70"/>
      <c r="J22" s="70"/>
      <c r="K22" s="70">
        <f t="shared" si="1"/>
        <v>500</v>
      </c>
      <c r="L22" s="70">
        <v>250</v>
      </c>
      <c r="M22" s="125">
        <f t="shared" si="2"/>
        <v>1000</v>
      </c>
      <c r="N22" s="83">
        <f t="shared" si="3"/>
        <v>2500</v>
      </c>
      <c r="O22" s="72" t="s">
        <v>227</v>
      </c>
      <c r="P22" s="66" t="s">
        <v>171</v>
      </c>
      <c r="Q22" s="66" t="s">
        <v>172</v>
      </c>
      <c r="R22" s="66">
        <v>6</v>
      </c>
      <c r="S22" s="66" t="s">
        <v>181</v>
      </c>
    </row>
    <row r="23" spans="1:19" x14ac:dyDescent="0.25">
      <c r="A23" s="70" t="s">
        <v>228</v>
      </c>
      <c r="B23" s="70" t="s">
        <v>167</v>
      </c>
      <c r="C23" s="80" t="s">
        <v>229</v>
      </c>
      <c r="D23" s="81">
        <v>2.1999999999999999E-2</v>
      </c>
      <c r="E23" s="70" t="s">
        <v>184</v>
      </c>
      <c r="F23" s="81">
        <f t="shared" si="0"/>
        <v>0.10920000000000001</v>
      </c>
      <c r="G23" s="82">
        <v>0.26</v>
      </c>
      <c r="H23" s="116">
        <v>0.21</v>
      </c>
      <c r="I23" s="70"/>
      <c r="J23" s="70"/>
      <c r="K23" s="70">
        <f t="shared" si="1"/>
        <v>500</v>
      </c>
      <c r="L23" s="70">
        <v>250</v>
      </c>
      <c r="M23" s="125">
        <f t="shared" si="2"/>
        <v>1000</v>
      </c>
      <c r="N23" s="83">
        <f t="shared" si="3"/>
        <v>2500</v>
      </c>
      <c r="O23" s="72" t="s">
        <v>230</v>
      </c>
      <c r="P23" s="66" t="s">
        <v>171</v>
      </c>
      <c r="Q23" s="66" t="s">
        <v>172</v>
      </c>
      <c r="R23" s="66">
        <v>7</v>
      </c>
      <c r="S23" s="66" t="s">
        <v>173</v>
      </c>
    </row>
    <row r="24" spans="1:19" x14ac:dyDescent="0.25">
      <c r="A24" s="70" t="s">
        <v>231</v>
      </c>
      <c r="B24" s="70" t="s">
        <v>167</v>
      </c>
      <c r="C24" s="80" t="s">
        <v>232</v>
      </c>
      <c r="D24" s="81">
        <v>3.5999999999999997E-2</v>
      </c>
      <c r="E24" s="81" t="s">
        <v>169</v>
      </c>
      <c r="F24" s="81">
        <f t="shared" si="0"/>
        <v>0.20579999999999998</v>
      </c>
      <c r="G24" s="82">
        <v>0.49</v>
      </c>
      <c r="H24" s="116">
        <v>0.06</v>
      </c>
      <c r="I24" s="70"/>
      <c r="J24" s="70"/>
      <c r="K24" s="70">
        <f t="shared" si="1"/>
        <v>500</v>
      </c>
      <c r="L24" s="70">
        <v>250</v>
      </c>
      <c r="M24" s="125">
        <f t="shared" si="2"/>
        <v>1000</v>
      </c>
      <c r="N24" s="83">
        <f t="shared" si="3"/>
        <v>2500</v>
      </c>
      <c r="O24" s="72" t="s">
        <v>233</v>
      </c>
      <c r="P24" s="66" t="s">
        <v>171</v>
      </c>
      <c r="Q24" s="66" t="s">
        <v>172</v>
      </c>
      <c r="R24" s="66">
        <v>7</v>
      </c>
      <c r="S24" s="66" t="s">
        <v>177</v>
      </c>
    </row>
    <row r="25" spans="1:19" x14ac:dyDescent="0.25">
      <c r="A25" s="70" t="s">
        <v>234</v>
      </c>
      <c r="B25" s="70" t="s">
        <v>167</v>
      </c>
      <c r="C25" s="80" t="s">
        <v>235</v>
      </c>
      <c r="D25" s="81">
        <v>0.15</v>
      </c>
      <c r="E25" s="81" t="s">
        <v>169</v>
      </c>
      <c r="F25" s="81">
        <f t="shared" si="0"/>
        <v>5.4600000000000003E-2</v>
      </c>
      <c r="G25" s="82">
        <v>0.13</v>
      </c>
      <c r="H25" s="116">
        <v>0.06</v>
      </c>
      <c r="I25" s="70"/>
      <c r="J25" s="70"/>
      <c r="K25" s="70">
        <f t="shared" si="1"/>
        <v>500</v>
      </c>
      <c r="L25" s="70">
        <v>250</v>
      </c>
      <c r="M25" s="125">
        <f t="shared" si="2"/>
        <v>1000</v>
      </c>
      <c r="N25" s="83">
        <f t="shared" si="3"/>
        <v>2500</v>
      </c>
      <c r="O25" s="72" t="s">
        <v>236</v>
      </c>
      <c r="P25" s="66" t="s">
        <v>171</v>
      </c>
      <c r="Q25" s="66" t="s">
        <v>172</v>
      </c>
      <c r="R25" s="66">
        <v>7</v>
      </c>
      <c r="S25" s="66" t="s">
        <v>181</v>
      </c>
    </row>
    <row r="26" spans="1:19" x14ac:dyDescent="0.25">
      <c r="A26" s="70" t="s">
        <v>237</v>
      </c>
      <c r="B26" s="70" t="s">
        <v>167</v>
      </c>
      <c r="C26" s="80" t="s">
        <v>238</v>
      </c>
      <c r="D26" s="81">
        <v>2.5000000000000001E-2</v>
      </c>
      <c r="E26" s="70" t="s">
        <v>169</v>
      </c>
      <c r="F26" s="81">
        <f t="shared" si="0"/>
        <v>0.12179999999999999</v>
      </c>
      <c r="G26" s="82">
        <v>0.28999999999999998</v>
      </c>
      <c r="H26" s="116">
        <v>0.06</v>
      </c>
      <c r="I26" s="70"/>
      <c r="J26" s="70"/>
      <c r="K26" s="70">
        <f t="shared" si="1"/>
        <v>500</v>
      </c>
      <c r="L26" s="70">
        <v>250</v>
      </c>
      <c r="M26" s="125">
        <f t="shared" si="2"/>
        <v>1000</v>
      </c>
      <c r="N26" s="83">
        <f t="shared" si="3"/>
        <v>2500</v>
      </c>
      <c r="O26" s="72" t="s">
        <v>239</v>
      </c>
      <c r="P26" s="66" t="s">
        <v>171</v>
      </c>
      <c r="Q26" s="66" t="s">
        <v>172</v>
      </c>
      <c r="R26" s="66">
        <v>8</v>
      </c>
      <c r="S26" s="66" t="s">
        <v>173</v>
      </c>
    </row>
    <row r="27" spans="1:19" x14ac:dyDescent="0.25">
      <c r="A27" s="70" t="s">
        <v>240</v>
      </c>
      <c r="B27" s="70" t="s">
        <v>167</v>
      </c>
      <c r="C27" s="80" t="s">
        <v>241</v>
      </c>
      <c r="D27" s="81">
        <v>1.7000000000000001E-2</v>
      </c>
      <c r="E27" s="70" t="s">
        <v>184</v>
      </c>
      <c r="F27" s="81">
        <f t="shared" si="0"/>
        <v>0.105</v>
      </c>
      <c r="G27" s="82">
        <v>0.25</v>
      </c>
      <c r="H27" s="116">
        <v>0.21</v>
      </c>
      <c r="I27" s="70"/>
      <c r="J27" s="70"/>
      <c r="K27" s="70">
        <f t="shared" si="1"/>
        <v>500</v>
      </c>
      <c r="L27" s="70">
        <v>250</v>
      </c>
      <c r="M27" s="125">
        <f t="shared" si="2"/>
        <v>1000</v>
      </c>
      <c r="N27" s="83">
        <f t="shared" si="3"/>
        <v>2500</v>
      </c>
      <c r="O27" s="72" t="s">
        <v>242</v>
      </c>
      <c r="P27" s="66" t="s">
        <v>171</v>
      </c>
      <c r="Q27" s="66" t="s">
        <v>172</v>
      </c>
      <c r="R27" s="66">
        <v>8</v>
      </c>
      <c r="S27" s="66" t="s">
        <v>177</v>
      </c>
    </row>
    <row r="28" spans="1:19" x14ac:dyDescent="0.25">
      <c r="A28" s="70" t="s">
        <v>243</v>
      </c>
      <c r="B28" s="70" t="s">
        <v>167</v>
      </c>
      <c r="C28" s="80" t="s">
        <v>244</v>
      </c>
      <c r="D28" s="81">
        <v>5.0000000000000001E-3</v>
      </c>
      <c r="E28" s="81" t="s">
        <v>169</v>
      </c>
      <c r="F28" s="81">
        <f t="shared" si="0"/>
        <v>3.78E-2</v>
      </c>
      <c r="G28" s="82">
        <v>0.09</v>
      </c>
      <c r="H28" s="116">
        <v>0.06</v>
      </c>
      <c r="I28" s="70"/>
      <c r="J28" s="70"/>
      <c r="K28" s="70">
        <f t="shared" si="1"/>
        <v>500</v>
      </c>
      <c r="L28" s="70">
        <v>250</v>
      </c>
      <c r="M28" s="125">
        <f t="shared" si="2"/>
        <v>1000</v>
      </c>
      <c r="N28" s="83">
        <f t="shared" si="3"/>
        <v>2500</v>
      </c>
      <c r="O28" s="72" t="s">
        <v>245</v>
      </c>
      <c r="P28" s="66" t="s">
        <v>171</v>
      </c>
      <c r="Q28" s="66" t="s">
        <v>172</v>
      </c>
      <c r="R28" s="66">
        <v>8</v>
      </c>
      <c r="S28" s="66" t="s">
        <v>181</v>
      </c>
    </row>
    <row r="29" spans="1:19" x14ac:dyDescent="0.25">
      <c r="A29" s="70" t="s">
        <v>246</v>
      </c>
      <c r="B29" s="70" t="s">
        <v>167</v>
      </c>
      <c r="C29" s="80" t="s">
        <v>247</v>
      </c>
      <c r="D29" s="81">
        <v>2.1000000000000001E-2</v>
      </c>
      <c r="E29" s="70" t="s">
        <v>248</v>
      </c>
      <c r="F29" s="81">
        <f t="shared" si="0"/>
        <v>0.33179999999999998</v>
      </c>
      <c r="G29" s="82">
        <v>0.79</v>
      </c>
      <c r="H29" s="116">
        <v>0.21</v>
      </c>
      <c r="I29" s="70"/>
      <c r="J29" s="70"/>
      <c r="K29" s="70">
        <f t="shared" si="1"/>
        <v>500</v>
      </c>
      <c r="L29" s="70">
        <v>250</v>
      </c>
      <c r="M29" s="125">
        <f t="shared" si="2"/>
        <v>1000</v>
      </c>
      <c r="N29" s="83">
        <f t="shared" si="3"/>
        <v>2500</v>
      </c>
      <c r="O29" s="72" t="s">
        <v>249</v>
      </c>
      <c r="P29" s="66" t="s">
        <v>171</v>
      </c>
      <c r="Q29" s="66" t="s">
        <v>172</v>
      </c>
      <c r="R29" s="66">
        <v>9</v>
      </c>
      <c r="S29" s="66" t="s">
        <v>173</v>
      </c>
    </row>
    <row r="30" spans="1:19" x14ac:dyDescent="0.25">
      <c r="A30" s="70" t="s">
        <v>250</v>
      </c>
      <c r="B30" s="70" t="s">
        <v>167</v>
      </c>
      <c r="C30" s="80" t="s">
        <v>251</v>
      </c>
      <c r="D30" s="81">
        <v>0.28000000000000003</v>
      </c>
      <c r="E30" s="70" t="s">
        <v>184</v>
      </c>
      <c r="F30" s="81">
        <f t="shared" si="0"/>
        <v>0.4158</v>
      </c>
      <c r="G30" s="82">
        <v>0.99</v>
      </c>
      <c r="H30" s="116">
        <v>0.21</v>
      </c>
      <c r="I30" s="70"/>
      <c r="J30" s="70"/>
      <c r="K30" s="70">
        <f t="shared" si="1"/>
        <v>500</v>
      </c>
      <c r="L30" s="70">
        <v>250</v>
      </c>
      <c r="M30" s="125">
        <f t="shared" si="2"/>
        <v>1000</v>
      </c>
      <c r="N30" s="83">
        <f t="shared" si="3"/>
        <v>2500</v>
      </c>
      <c r="O30" s="72" t="s">
        <v>252</v>
      </c>
      <c r="P30" s="66" t="s">
        <v>171</v>
      </c>
      <c r="Q30" s="66" t="s">
        <v>172</v>
      </c>
      <c r="R30" s="66">
        <v>9</v>
      </c>
      <c r="S30" s="66" t="s">
        <v>177</v>
      </c>
    </row>
    <row r="31" spans="1:19" x14ac:dyDescent="0.25">
      <c r="A31" s="70" t="s">
        <v>253</v>
      </c>
      <c r="B31" s="70" t="s">
        <v>167</v>
      </c>
      <c r="C31" s="80" t="s">
        <v>254</v>
      </c>
      <c r="D31" s="81">
        <v>0.09</v>
      </c>
      <c r="E31" s="70" t="s">
        <v>184</v>
      </c>
      <c r="F31" s="81">
        <f t="shared" si="0"/>
        <v>9.6600000000000005E-2</v>
      </c>
      <c r="G31" s="82">
        <v>0.23</v>
      </c>
      <c r="H31" s="116">
        <v>0.21</v>
      </c>
      <c r="I31" s="70"/>
      <c r="J31" s="70"/>
      <c r="K31" s="70">
        <f t="shared" si="1"/>
        <v>500</v>
      </c>
      <c r="L31" s="70">
        <v>250</v>
      </c>
      <c r="M31" s="125">
        <f t="shared" si="2"/>
        <v>1000</v>
      </c>
      <c r="N31" s="83">
        <f t="shared" si="3"/>
        <v>2500</v>
      </c>
      <c r="O31" s="72" t="s">
        <v>255</v>
      </c>
      <c r="P31" s="66" t="s">
        <v>171</v>
      </c>
      <c r="Q31" s="66" t="s">
        <v>172</v>
      </c>
      <c r="R31" s="66">
        <v>9</v>
      </c>
      <c r="S31" s="66" t="s">
        <v>181</v>
      </c>
    </row>
    <row r="32" spans="1:19" x14ac:dyDescent="0.25">
      <c r="A32" s="70" t="s">
        <v>256</v>
      </c>
      <c r="B32" s="70" t="s">
        <v>167</v>
      </c>
      <c r="C32" s="80" t="s">
        <v>257</v>
      </c>
      <c r="D32" s="81">
        <v>0.4</v>
      </c>
      <c r="E32" s="70" t="s">
        <v>184</v>
      </c>
      <c r="F32" s="81">
        <f t="shared" si="0"/>
        <v>0.37379999999999997</v>
      </c>
      <c r="G32" s="82">
        <v>0.89</v>
      </c>
      <c r="H32" s="116">
        <v>0.21</v>
      </c>
      <c r="I32" s="70"/>
      <c r="J32" s="70"/>
      <c r="K32" s="70">
        <f t="shared" si="1"/>
        <v>500</v>
      </c>
      <c r="L32" s="70">
        <v>250</v>
      </c>
      <c r="M32" s="125">
        <f t="shared" si="2"/>
        <v>1000</v>
      </c>
      <c r="N32" s="83">
        <f t="shared" si="3"/>
        <v>2500</v>
      </c>
      <c r="O32" s="72" t="s">
        <v>258</v>
      </c>
      <c r="P32" s="66" t="s">
        <v>171</v>
      </c>
      <c r="Q32" s="66" t="s">
        <v>259</v>
      </c>
      <c r="R32" s="66">
        <v>1</v>
      </c>
      <c r="S32" s="66" t="s">
        <v>173</v>
      </c>
    </row>
    <row r="33" spans="1:19" x14ac:dyDescent="0.25">
      <c r="A33" s="70" t="s">
        <v>260</v>
      </c>
      <c r="B33" s="70" t="s">
        <v>167</v>
      </c>
      <c r="C33" s="80" t="s">
        <v>261</v>
      </c>
      <c r="D33" s="81">
        <v>0.24</v>
      </c>
      <c r="E33" s="70" t="s">
        <v>184</v>
      </c>
      <c r="F33" s="81">
        <f t="shared" si="0"/>
        <v>0.15959999999999999</v>
      </c>
      <c r="G33" s="82">
        <v>0.38</v>
      </c>
      <c r="H33" s="116">
        <v>0.21</v>
      </c>
      <c r="I33" s="70"/>
      <c r="J33" s="70"/>
      <c r="K33" s="70">
        <f t="shared" si="1"/>
        <v>500</v>
      </c>
      <c r="L33" s="70">
        <v>250</v>
      </c>
      <c r="M33" s="125">
        <f t="shared" si="2"/>
        <v>1000</v>
      </c>
      <c r="N33" s="83">
        <f t="shared" si="3"/>
        <v>2500</v>
      </c>
      <c r="O33" s="72" t="s">
        <v>262</v>
      </c>
      <c r="P33" s="66" t="s">
        <v>171</v>
      </c>
      <c r="Q33" s="66" t="s">
        <v>259</v>
      </c>
      <c r="R33" s="66">
        <v>1</v>
      </c>
      <c r="S33" s="66" t="s">
        <v>177</v>
      </c>
    </row>
    <row r="34" spans="1:19" x14ac:dyDescent="0.25">
      <c r="A34" s="70" t="s">
        <v>263</v>
      </c>
      <c r="B34" s="70" t="s">
        <v>167</v>
      </c>
      <c r="C34" s="80" t="s">
        <v>264</v>
      </c>
      <c r="D34" s="81">
        <v>0.38</v>
      </c>
      <c r="E34" s="70" t="s">
        <v>184</v>
      </c>
      <c r="F34" s="81">
        <f t="shared" si="0"/>
        <v>0.54179999999999995</v>
      </c>
      <c r="G34" s="82">
        <v>1.29</v>
      </c>
      <c r="H34" s="116">
        <v>0.21</v>
      </c>
      <c r="I34" s="70"/>
      <c r="J34" s="70"/>
      <c r="K34" s="70">
        <f t="shared" si="1"/>
        <v>500</v>
      </c>
      <c r="L34" s="70">
        <v>250</v>
      </c>
      <c r="M34" s="125">
        <f t="shared" si="2"/>
        <v>1000</v>
      </c>
      <c r="N34" s="83">
        <f t="shared" si="3"/>
        <v>2500</v>
      </c>
      <c r="O34" s="72" t="s">
        <v>265</v>
      </c>
      <c r="P34" s="66" t="s">
        <v>171</v>
      </c>
      <c r="Q34" s="66" t="s">
        <v>259</v>
      </c>
      <c r="R34" s="66">
        <v>1</v>
      </c>
      <c r="S34" s="66" t="s">
        <v>181</v>
      </c>
    </row>
    <row r="35" spans="1:19" x14ac:dyDescent="0.25">
      <c r="A35" s="70" t="s">
        <v>266</v>
      </c>
      <c r="B35" s="70" t="s">
        <v>167</v>
      </c>
      <c r="C35" s="80" t="s">
        <v>267</v>
      </c>
      <c r="D35" s="81">
        <v>0.2</v>
      </c>
      <c r="E35" s="70" t="s">
        <v>248</v>
      </c>
      <c r="F35" s="81">
        <f t="shared" si="0"/>
        <v>0.20579999999999998</v>
      </c>
      <c r="G35" s="82">
        <v>0.49</v>
      </c>
      <c r="H35" s="116">
        <v>0.21</v>
      </c>
      <c r="I35" s="70"/>
      <c r="J35" s="70"/>
      <c r="K35" s="70">
        <f t="shared" si="1"/>
        <v>500</v>
      </c>
      <c r="L35" s="70">
        <v>250</v>
      </c>
      <c r="M35" s="125">
        <f t="shared" si="2"/>
        <v>1000</v>
      </c>
      <c r="N35" s="83">
        <f t="shared" si="3"/>
        <v>2500</v>
      </c>
      <c r="O35" s="72" t="s">
        <v>268</v>
      </c>
      <c r="P35" s="66" t="s">
        <v>171</v>
      </c>
      <c r="Q35" s="66" t="s">
        <v>259</v>
      </c>
      <c r="R35" s="66">
        <v>2</v>
      </c>
      <c r="S35" s="66" t="s">
        <v>173</v>
      </c>
    </row>
    <row r="36" spans="1:19" x14ac:dyDescent="0.25">
      <c r="A36" s="70" t="s">
        <v>269</v>
      </c>
      <c r="B36" s="70" t="s">
        <v>167</v>
      </c>
      <c r="C36" s="80" t="s">
        <v>270</v>
      </c>
      <c r="D36" s="81">
        <v>1</v>
      </c>
      <c r="E36" s="81" t="s">
        <v>169</v>
      </c>
      <c r="F36" s="81">
        <f t="shared" si="0"/>
        <v>2.5998000000000001</v>
      </c>
      <c r="G36" s="82">
        <v>6.19</v>
      </c>
      <c r="H36" s="116">
        <v>0.06</v>
      </c>
      <c r="I36" s="70"/>
      <c r="J36" s="70"/>
      <c r="K36" s="70">
        <f t="shared" si="1"/>
        <v>500</v>
      </c>
      <c r="L36" s="70">
        <v>250</v>
      </c>
      <c r="M36" s="125">
        <f t="shared" si="2"/>
        <v>1000</v>
      </c>
      <c r="N36" s="83">
        <f t="shared" si="3"/>
        <v>2500</v>
      </c>
      <c r="O36" s="72" t="s">
        <v>271</v>
      </c>
      <c r="P36" s="66" t="s">
        <v>171</v>
      </c>
      <c r="Q36" s="66" t="s">
        <v>259</v>
      </c>
      <c r="R36" s="66">
        <v>2</v>
      </c>
      <c r="S36" s="66" t="s">
        <v>177</v>
      </c>
    </row>
    <row r="37" spans="1:19" x14ac:dyDescent="0.25">
      <c r="A37" s="70" t="s">
        <v>272</v>
      </c>
      <c r="B37" s="70" t="s">
        <v>167</v>
      </c>
      <c r="C37" s="84" t="s">
        <v>273</v>
      </c>
      <c r="D37" s="81">
        <v>0.15</v>
      </c>
      <c r="E37" s="81" t="s">
        <v>169</v>
      </c>
      <c r="F37" s="81">
        <f t="shared" si="0"/>
        <v>0.26039999999999996</v>
      </c>
      <c r="G37" s="82">
        <v>0.62</v>
      </c>
      <c r="H37" s="116">
        <v>0.21</v>
      </c>
      <c r="I37" s="70"/>
      <c r="J37" s="70"/>
      <c r="K37" s="70">
        <f t="shared" si="1"/>
        <v>500</v>
      </c>
      <c r="L37" s="70">
        <v>250</v>
      </c>
      <c r="M37" s="125">
        <f t="shared" si="2"/>
        <v>1000</v>
      </c>
      <c r="N37" s="83">
        <f t="shared" si="3"/>
        <v>2500</v>
      </c>
      <c r="O37" s="72" t="s">
        <v>274</v>
      </c>
      <c r="P37" s="66" t="s">
        <v>171</v>
      </c>
      <c r="Q37" s="66" t="s">
        <v>259</v>
      </c>
      <c r="R37" s="66">
        <v>2</v>
      </c>
      <c r="S37" s="66" t="s">
        <v>181</v>
      </c>
    </row>
    <row r="38" spans="1:19" x14ac:dyDescent="0.25">
      <c r="A38" s="70" t="s">
        <v>275</v>
      </c>
      <c r="B38" s="70" t="s">
        <v>167</v>
      </c>
      <c r="C38" s="80" t="s">
        <v>276</v>
      </c>
      <c r="D38" s="81">
        <v>2.8000000000000001E-2</v>
      </c>
      <c r="E38" s="81" t="s">
        <v>169</v>
      </c>
      <c r="F38" s="81">
        <f t="shared" si="0"/>
        <v>0.24779999999999996</v>
      </c>
      <c r="G38" s="82">
        <v>0.59</v>
      </c>
      <c r="H38" s="116">
        <v>0.06</v>
      </c>
      <c r="I38" s="70"/>
      <c r="J38" s="70"/>
      <c r="K38" s="70">
        <f t="shared" si="1"/>
        <v>500</v>
      </c>
      <c r="L38" s="70">
        <v>250</v>
      </c>
      <c r="M38" s="125">
        <f t="shared" si="2"/>
        <v>1000</v>
      </c>
      <c r="N38" s="83">
        <f t="shared" si="3"/>
        <v>2500</v>
      </c>
      <c r="O38" s="72" t="s">
        <v>277</v>
      </c>
      <c r="P38" s="66" t="s">
        <v>171</v>
      </c>
      <c r="Q38" s="66" t="s">
        <v>259</v>
      </c>
      <c r="R38" s="66">
        <v>3</v>
      </c>
      <c r="S38" s="66" t="s">
        <v>173</v>
      </c>
    </row>
    <row r="39" spans="1:19" x14ac:dyDescent="0.25">
      <c r="A39" s="70" t="s">
        <v>278</v>
      </c>
      <c r="B39" s="70" t="s">
        <v>167</v>
      </c>
      <c r="C39" s="80" t="s">
        <v>279</v>
      </c>
      <c r="D39" s="81">
        <v>0.14000000000000001</v>
      </c>
      <c r="E39" s="70" t="s">
        <v>184</v>
      </c>
      <c r="F39" s="81">
        <f t="shared" si="0"/>
        <v>0.17639999999999997</v>
      </c>
      <c r="G39" s="82">
        <v>0.42</v>
      </c>
      <c r="H39" s="116">
        <v>0.21</v>
      </c>
      <c r="I39" s="70"/>
      <c r="J39" s="70"/>
      <c r="K39" s="70">
        <f t="shared" si="1"/>
        <v>500</v>
      </c>
      <c r="L39" s="70">
        <v>250</v>
      </c>
      <c r="M39" s="125">
        <f t="shared" si="2"/>
        <v>1000</v>
      </c>
      <c r="N39" s="83">
        <f t="shared" si="3"/>
        <v>2500</v>
      </c>
      <c r="O39" s="72" t="s">
        <v>280</v>
      </c>
      <c r="P39" s="66" t="s">
        <v>171</v>
      </c>
      <c r="Q39" s="66" t="s">
        <v>259</v>
      </c>
      <c r="R39" s="66">
        <v>3</v>
      </c>
      <c r="S39" s="66" t="s">
        <v>177</v>
      </c>
    </row>
    <row r="40" spans="1:19" x14ac:dyDescent="0.25">
      <c r="A40" s="70" t="s">
        <v>281</v>
      </c>
      <c r="B40" s="70" t="s">
        <v>167</v>
      </c>
      <c r="C40" s="80" t="s">
        <v>282</v>
      </c>
      <c r="D40" s="81">
        <v>0.45</v>
      </c>
      <c r="E40" s="70" t="s">
        <v>184</v>
      </c>
      <c r="F40" s="81">
        <f t="shared" si="0"/>
        <v>0.45780000000000004</v>
      </c>
      <c r="G40" s="82">
        <v>1.0900000000000001</v>
      </c>
      <c r="H40" s="116">
        <v>0.21</v>
      </c>
      <c r="I40" s="70"/>
      <c r="J40" s="70"/>
      <c r="K40" s="70">
        <f t="shared" si="1"/>
        <v>500</v>
      </c>
      <c r="L40" s="70">
        <v>250</v>
      </c>
      <c r="M40" s="125">
        <f t="shared" si="2"/>
        <v>1000</v>
      </c>
      <c r="N40" s="83">
        <f t="shared" si="3"/>
        <v>2500</v>
      </c>
      <c r="O40" s="72" t="s">
        <v>283</v>
      </c>
      <c r="P40" s="66" t="s">
        <v>171</v>
      </c>
      <c r="Q40" s="66" t="s">
        <v>259</v>
      </c>
      <c r="R40" s="66">
        <v>3</v>
      </c>
      <c r="S40" s="66" t="s">
        <v>181</v>
      </c>
    </row>
    <row r="41" spans="1:19" x14ac:dyDescent="0.25">
      <c r="A41" s="70" t="s">
        <v>284</v>
      </c>
      <c r="B41" s="70" t="s">
        <v>167</v>
      </c>
      <c r="C41" s="80" t="s">
        <v>285</v>
      </c>
      <c r="D41" s="81">
        <v>0.4</v>
      </c>
      <c r="E41" s="70" t="s">
        <v>286</v>
      </c>
      <c r="F41" s="81">
        <f t="shared" si="0"/>
        <v>0.37379999999999997</v>
      </c>
      <c r="G41" s="82">
        <v>0.89</v>
      </c>
      <c r="H41" s="116">
        <v>0.21</v>
      </c>
      <c r="I41" s="70"/>
      <c r="J41" s="70"/>
      <c r="K41" s="70">
        <f t="shared" si="1"/>
        <v>200</v>
      </c>
      <c r="L41" s="70">
        <v>100</v>
      </c>
      <c r="M41" s="125">
        <f t="shared" si="2"/>
        <v>400</v>
      </c>
      <c r="N41" s="83">
        <f t="shared" si="3"/>
        <v>1000</v>
      </c>
      <c r="O41" s="72" t="s">
        <v>287</v>
      </c>
      <c r="P41" s="66" t="s">
        <v>171</v>
      </c>
      <c r="Q41" s="66" t="s">
        <v>259</v>
      </c>
      <c r="R41" s="66">
        <v>4</v>
      </c>
      <c r="S41" s="66" t="s">
        <v>173</v>
      </c>
    </row>
    <row r="42" spans="1:19" x14ac:dyDescent="0.25">
      <c r="A42" s="70" t="s">
        <v>288</v>
      </c>
      <c r="B42" s="70" t="s">
        <v>167</v>
      </c>
      <c r="C42" s="80" t="s">
        <v>289</v>
      </c>
      <c r="D42" s="81">
        <v>9.6000000000000002E-2</v>
      </c>
      <c r="E42" s="81" t="s">
        <v>169</v>
      </c>
      <c r="F42" s="81">
        <f t="shared" si="0"/>
        <v>0.21840000000000001</v>
      </c>
      <c r="G42" s="82">
        <v>0.52</v>
      </c>
      <c r="H42" s="116">
        <v>0.06</v>
      </c>
      <c r="I42" s="70"/>
      <c r="J42" s="70"/>
      <c r="K42" s="70">
        <f t="shared" si="1"/>
        <v>500</v>
      </c>
      <c r="L42" s="70">
        <v>250</v>
      </c>
      <c r="M42" s="125">
        <f t="shared" si="2"/>
        <v>1000</v>
      </c>
      <c r="N42" s="83">
        <f t="shared" si="3"/>
        <v>2500</v>
      </c>
      <c r="O42" s="72" t="s">
        <v>290</v>
      </c>
      <c r="P42" s="66" t="s">
        <v>171</v>
      </c>
      <c r="Q42" s="66" t="s">
        <v>259</v>
      </c>
      <c r="R42" s="66">
        <v>4</v>
      </c>
      <c r="S42" s="66" t="s">
        <v>177</v>
      </c>
    </row>
    <row r="43" spans="1:19" x14ac:dyDescent="0.25">
      <c r="A43" s="70" t="s">
        <v>291</v>
      </c>
      <c r="B43" s="70" t="s">
        <v>167</v>
      </c>
      <c r="C43" s="80" t="s">
        <v>292</v>
      </c>
      <c r="D43" s="81">
        <v>0.36</v>
      </c>
      <c r="E43" s="70" t="s">
        <v>184</v>
      </c>
      <c r="F43" s="81">
        <f t="shared" si="0"/>
        <v>0.43259999999999998</v>
      </c>
      <c r="G43" s="82">
        <v>1.03</v>
      </c>
      <c r="H43" s="116">
        <v>0.21</v>
      </c>
      <c r="I43" s="70"/>
      <c r="J43" s="70"/>
      <c r="K43" s="70">
        <f t="shared" si="1"/>
        <v>500</v>
      </c>
      <c r="L43" s="70">
        <v>250</v>
      </c>
      <c r="M43" s="125">
        <f t="shared" si="2"/>
        <v>1000</v>
      </c>
      <c r="N43" s="83">
        <f t="shared" si="3"/>
        <v>2500</v>
      </c>
      <c r="O43" s="72" t="s">
        <v>293</v>
      </c>
      <c r="P43" s="66" t="s">
        <v>171</v>
      </c>
      <c r="Q43" s="66" t="s">
        <v>259</v>
      </c>
      <c r="R43" s="66">
        <v>4</v>
      </c>
      <c r="S43" s="66" t="s">
        <v>181</v>
      </c>
    </row>
    <row r="44" spans="1:19" x14ac:dyDescent="0.25">
      <c r="A44" s="70" t="s">
        <v>294</v>
      </c>
      <c r="B44" s="70" t="s">
        <v>167</v>
      </c>
      <c r="C44" s="80" t="s">
        <v>295</v>
      </c>
      <c r="D44" s="81">
        <v>0.62</v>
      </c>
      <c r="E44" s="70" t="s">
        <v>184</v>
      </c>
      <c r="F44" s="81">
        <f t="shared" si="0"/>
        <v>0.49979999999999997</v>
      </c>
      <c r="G44" s="82">
        <v>1.19</v>
      </c>
      <c r="H44" s="116">
        <v>0.21</v>
      </c>
      <c r="I44" s="70"/>
      <c r="J44" s="70"/>
      <c r="K44" s="70">
        <f t="shared" si="1"/>
        <v>500</v>
      </c>
      <c r="L44" s="70">
        <v>250</v>
      </c>
      <c r="M44" s="125">
        <f t="shared" si="2"/>
        <v>1000</v>
      </c>
      <c r="N44" s="83">
        <f t="shared" si="3"/>
        <v>2500</v>
      </c>
      <c r="O44" s="72" t="s">
        <v>296</v>
      </c>
      <c r="P44" s="66" t="s">
        <v>171</v>
      </c>
      <c r="Q44" s="66" t="s">
        <v>259</v>
      </c>
      <c r="R44" s="66">
        <v>5</v>
      </c>
      <c r="S44" s="66" t="s">
        <v>173</v>
      </c>
    </row>
    <row r="45" spans="1:19" x14ac:dyDescent="0.25">
      <c r="A45" s="70" t="s">
        <v>297</v>
      </c>
      <c r="B45" s="70" t="s">
        <v>167</v>
      </c>
      <c r="C45" s="80" t="s">
        <v>298</v>
      </c>
      <c r="D45" s="81">
        <v>4.7E-2</v>
      </c>
      <c r="E45" s="70" t="s">
        <v>184</v>
      </c>
      <c r="F45" s="81">
        <f t="shared" si="0"/>
        <v>1.0247999999999999</v>
      </c>
      <c r="G45" s="82">
        <v>2.44</v>
      </c>
      <c r="H45" s="116">
        <v>0.21</v>
      </c>
      <c r="I45" s="70"/>
      <c r="J45" s="70"/>
      <c r="K45" s="70">
        <f t="shared" si="1"/>
        <v>500</v>
      </c>
      <c r="L45" s="70">
        <v>250</v>
      </c>
      <c r="M45" s="125">
        <f t="shared" si="2"/>
        <v>1000</v>
      </c>
      <c r="N45" s="83">
        <f t="shared" si="3"/>
        <v>2500</v>
      </c>
      <c r="O45" s="72" t="s">
        <v>299</v>
      </c>
      <c r="P45" s="66" t="s">
        <v>171</v>
      </c>
      <c r="Q45" s="66" t="s">
        <v>259</v>
      </c>
      <c r="R45" s="66">
        <v>5</v>
      </c>
      <c r="S45" s="66" t="s">
        <v>177</v>
      </c>
    </row>
    <row r="46" spans="1:19" x14ac:dyDescent="0.25">
      <c r="A46" s="70" t="s">
        <v>300</v>
      </c>
      <c r="B46" s="70" t="s">
        <v>167</v>
      </c>
      <c r="C46" s="80" t="s">
        <v>301</v>
      </c>
      <c r="D46" s="81">
        <v>4.7E-2</v>
      </c>
      <c r="E46" s="70" t="s">
        <v>184</v>
      </c>
      <c r="F46" s="81">
        <f t="shared" si="0"/>
        <v>1.0877999999999999</v>
      </c>
      <c r="G46" s="82">
        <v>2.59</v>
      </c>
      <c r="H46" s="116">
        <v>0.21</v>
      </c>
      <c r="I46" s="70"/>
      <c r="J46" s="70"/>
      <c r="K46" s="70">
        <f t="shared" si="1"/>
        <v>500</v>
      </c>
      <c r="L46" s="70">
        <v>250</v>
      </c>
      <c r="M46" s="125">
        <f t="shared" si="2"/>
        <v>1000</v>
      </c>
      <c r="N46" s="83">
        <f t="shared" si="3"/>
        <v>2500</v>
      </c>
      <c r="O46" s="72" t="s">
        <v>302</v>
      </c>
      <c r="P46" s="66" t="s">
        <v>171</v>
      </c>
      <c r="Q46" s="66" t="s">
        <v>259</v>
      </c>
      <c r="R46" s="66">
        <v>5</v>
      </c>
      <c r="S46" s="66" t="s">
        <v>181</v>
      </c>
    </row>
    <row r="47" spans="1:19" x14ac:dyDescent="0.25">
      <c r="A47" s="70" t="s">
        <v>303</v>
      </c>
      <c r="B47" s="70" t="s">
        <v>167</v>
      </c>
      <c r="C47" s="80" t="s">
        <v>304</v>
      </c>
      <c r="D47" s="81">
        <v>0.2</v>
      </c>
      <c r="E47" s="70" t="s">
        <v>184</v>
      </c>
      <c r="F47" s="81">
        <f t="shared" si="0"/>
        <v>0.54179999999999995</v>
      </c>
      <c r="G47" s="82">
        <v>1.29</v>
      </c>
      <c r="H47" s="116">
        <v>0.21</v>
      </c>
      <c r="I47" s="70"/>
      <c r="J47" s="70"/>
      <c r="K47" s="70">
        <f t="shared" si="1"/>
        <v>500</v>
      </c>
      <c r="L47" s="70">
        <v>250</v>
      </c>
      <c r="M47" s="125">
        <f t="shared" si="2"/>
        <v>1000</v>
      </c>
      <c r="N47" s="83">
        <f t="shared" si="3"/>
        <v>2500</v>
      </c>
      <c r="O47" s="72" t="s">
        <v>305</v>
      </c>
      <c r="P47" s="66" t="s">
        <v>171</v>
      </c>
      <c r="Q47" s="66" t="s">
        <v>259</v>
      </c>
      <c r="R47" s="66">
        <v>6</v>
      </c>
      <c r="S47" s="66" t="s">
        <v>173</v>
      </c>
    </row>
    <row r="48" spans="1:19" x14ac:dyDescent="0.25">
      <c r="A48" s="70" t="s">
        <v>306</v>
      </c>
      <c r="B48" s="70" t="s">
        <v>167</v>
      </c>
      <c r="C48" s="80" t="s">
        <v>307</v>
      </c>
      <c r="D48" s="81">
        <v>0.97</v>
      </c>
      <c r="E48" s="70" t="s">
        <v>184</v>
      </c>
      <c r="F48" s="81">
        <f t="shared" si="0"/>
        <v>0.54179999999999995</v>
      </c>
      <c r="G48" s="82">
        <v>1.29</v>
      </c>
      <c r="H48" s="116">
        <v>0.21</v>
      </c>
      <c r="I48" s="70"/>
      <c r="J48" s="70"/>
      <c r="K48" s="70">
        <f t="shared" si="1"/>
        <v>500</v>
      </c>
      <c r="L48" s="70">
        <v>250</v>
      </c>
      <c r="M48" s="125">
        <f t="shared" si="2"/>
        <v>1000</v>
      </c>
      <c r="N48" s="83">
        <f t="shared" si="3"/>
        <v>2500</v>
      </c>
      <c r="O48" s="72" t="s">
        <v>308</v>
      </c>
      <c r="P48" s="66" t="s">
        <v>171</v>
      </c>
      <c r="Q48" s="66" t="s">
        <v>259</v>
      </c>
      <c r="R48" s="66">
        <v>6</v>
      </c>
      <c r="S48" s="66" t="s">
        <v>177</v>
      </c>
    </row>
    <row r="49" spans="1:19" x14ac:dyDescent="0.25">
      <c r="A49" s="70" t="s">
        <v>309</v>
      </c>
      <c r="B49" s="70" t="s">
        <v>167</v>
      </c>
      <c r="C49" s="80" t="s">
        <v>310</v>
      </c>
      <c r="D49" s="81">
        <v>0.08</v>
      </c>
      <c r="E49" s="70" t="s">
        <v>184</v>
      </c>
      <c r="F49" s="81">
        <f t="shared" si="0"/>
        <v>0.31919999999999998</v>
      </c>
      <c r="G49" s="82">
        <v>0.76</v>
      </c>
      <c r="H49" s="116">
        <v>0.21</v>
      </c>
      <c r="I49" s="70"/>
      <c r="J49" s="70"/>
      <c r="K49" s="70">
        <f t="shared" si="1"/>
        <v>500</v>
      </c>
      <c r="L49" s="70">
        <v>250</v>
      </c>
      <c r="M49" s="125">
        <f t="shared" si="2"/>
        <v>1000</v>
      </c>
      <c r="N49" s="83">
        <f t="shared" si="3"/>
        <v>2500</v>
      </c>
      <c r="O49" s="72" t="s">
        <v>311</v>
      </c>
      <c r="P49" s="66" t="s">
        <v>171</v>
      </c>
      <c r="Q49" s="66" t="s">
        <v>259</v>
      </c>
      <c r="R49" s="66">
        <v>6</v>
      </c>
      <c r="S49" s="66" t="s">
        <v>181</v>
      </c>
    </row>
    <row r="50" spans="1:19" x14ac:dyDescent="0.25">
      <c r="A50" s="70" t="s">
        <v>312</v>
      </c>
      <c r="B50" s="70" t="s">
        <v>167</v>
      </c>
      <c r="C50" s="80" t="s">
        <v>313</v>
      </c>
      <c r="D50" s="81">
        <v>7.0000000000000001E-3</v>
      </c>
      <c r="E50" s="81" t="s">
        <v>248</v>
      </c>
      <c r="F50" s="81">
        <f t="shared" si="0"/>
        <v>0.10079999999999999</v>
      </c>
      <c r="G50" s="82">
        <v>0.24</v>
      </c>
      <c r="H50" s="116">
        <v>0.21</v>
      </c>
      <c r="I50" s="70"/>
      <c r="J50" s="70"/>
      <c r="K50" s="70">
        <f t="shared" si="1"/>
        <v>500</v>
      </c>
      <c r="L50" s="70">
        <v>250</v>
      </c>
      <c r="M50" s="125">
        <f t="shared" si="2"/>
        <v>1000</v>
      </c>
      <c r="N50" s="83">
        <f t="shared" si="3"/>
        <v>2500</v>
      </c>
      <c r="O50" s="72" t="s">
        <v>314</v>
      </c>
      <c r="P50" s="66" t="s">
        <v>171</v>
      </c>
      <c r="Q50" s="66" t="s">
        <v>259</v>
      </c>
      <c r="R50" s="66">
        <v>7</v>
      </c>
      <c r="S50" s="66" t="s">
        <v>173</v>
      </c>
    </row>
    <row r="51" spans="1:19" x14ac:dyDescent="0.25">
      <c r="A51" s="70" t="s">
        <v>315</v>
      </c>
      <c r="B51" s="70" t="s">
        <v>167</v>
      </c>
      <c r="C51" s="80" t="s">
        <v>316</v>
      </c>
      <c r="D51" s="81">
        <v>0.25</v>
      </c>
      <c r="E51" s="81" t="s">
        <v>169</v>
      </c>
      <c r="F51" s="81">
        <f t="shared" si="0"/>
        <v>0.12179999999999999</v>
      </c>
      <c r="G51" s="82">
        <v>0.28999999999999998</v>
      </c>
      <c r="H51" s="116">
        <v>0.06</v>
      </c>
      <c r="I51" s="70"/>
      <c r="J51" s="70"/>
      <c r="K51" s="70">
        <f t="shared" si="1"/>
        <v>500</v>
      </c>
      <c r="L51" s="70">
        <v>250</v>
      </c>
      <c r="M51" s="125">
        <f t="shared" si="2"/>
        <v>1000</v>
      </c>
      <c r="N51" s="83">
        <f t="shared" si="3"/>
        <v>2500</v>
      </c>
      <c r="O51" s="72" t="s">
        <v>317</v>
      </c>
      <c r="P51" s="66" t="s">
        <v>171</v>
      </c>
      <c r="Q51" s="66" t="s">
        <v>259</v>
      </c>
      <c r="R51" s="66">
        <v>7</v>
      </c>
      <c r="S51" s="66" t="s">
        <v>177</v>
      </c>
    </row>
    <row r="52" spans="1:19" x14ac:dyDescent="0.25">
      <c r="A52" s="70" t="s">
        <v>318</v>
      </c>
      <c r="B52" s="70" t="s">
        <v>167</v>
      </c>
      <c r="C52" s="80" t="s">
        <v>316</v>
      </c>
      <c r="D52" s="81">
        <v>2.1999999999999999E-2</v>
      </c>
      <c r="E52" s="81" t="s">
        <v>169</v>
      </c>
      <c r="F52" s="81">
        <f t="shared" si="0"/>
        <v>0.12179999999999999</v>
      </c>
      <c r="G52" s="82">
        <v>0.28999999999999998</v>
      </c>
      <c r="H52" s="116">
        <v>0.06</v>
      </c>
      <c r="I52" s="70"/>
      <c r="J52" s="70"/>
      <c r="K52" s="70">
        <f t="shared" si="1"/>
        <v>500</v>
      </c>
      <c r="L52" s="70">
        <v>250</v>
      </c>
      <c r="M52" s="125">
        <f t="shared" si="2"/>
        <v>1000</v>
      </c>
      <c r="N52" s="83">
        <f t="shared" si="3"/>
        <v>2500</v>
      </c>
      <c r="O52" s="72" t="s">
        <v>319</v>
      </c>
      <c r="P52" s="66" t="s">
        <v>171</v>
      </c>
      <c r="Q52" s="66" t="s">
        <v>259</v>
      </c>
      <c r="R52" s="66">
        <v>7</v>
      </c>
      <c r="S52" s="66" t="s">
        <v>181</v>
      </c>
    </row>
    <row r="53" spans="1:19" x14ac:dyDescent="0.25">
      <c r="A53" s="70" t="s">
        <v>320</v>
      </c>
      <c r="B53" s="70" t="s">
        <v>167</v>
      </c>
      <c r="C53" s="80" t="s">
        <v>321</v>
      </c>
      <c r="D53" s="81">
        <v>0.13</v>
      </c>
      <c r="E53" s="81" t="s">
        <v>169</v>
      </c>
      <c r="F53" s="81">
        <f t="shared" si="0"/>
        <v>0.49979999999999997</v>
      </c>
      <c r="G53" s="82">
        <v>1.19</v>
      </c>
      <c r="H53" s="116">
        <v>0.06</v>
      </c>
      <c r="I53" s="70"/>
      <c r="J53" s="70"/>
      <c r="K53" s="70">
        <f t="shared" si="1"/>
        <v>500</v>
      </c>
      <c r="L53" s="70">
        <v>250</v>
      </c>
      <c r="M53" s="125">
        <f t="shared" si="2"/>
        <v>1000</v>
      </c>
      <c r="N53" s="83">
        <f t="shared" si="3"/>
        <v>2500</v>
      </c>
      <c r="O53" s="72" t="s">
        <v>322</v>
      </c>
      <c r="P53" s="66" t="s">
        <v>171</v>
      </c>
      <c r="Q53" s="66" t="s">
        <v>259</v>
      </c>
      <c r="R53" s="66">
        <v>8</v>
      </c>
      <c r="S53" s="66" t="s">
        <v>173</v>
      </c>
    </row>
    <row r="54" spans="1:19" x14ac:dyDescent="0.25">
      <c r="A54" s="70" t="s">
        <v>323</v>
      </c>
      <c r="B54" s="70" t="s">
        <v>167</v>
      </c>
      <c r="C54" s="80" t="s">
        <v>324</v>
      </c>
      <c r="D54" s="81">
        <v>0.35</v>
      </c>
      <c r="E54" s="70" t="s">
        <v>286</v>
      </c>
      <c r="F54" s="81">
        <f t="shared" si="0"/>
        <v>0.1638</v>
      </c>
      <c r="G54" s="82">
        <v>0.39</v>
      </c>
      <c r="H54" s="116">
        <v>0.21</v>
      </c>
      <c r="I54" s="70"/>
      <c r="J54" s="70"/>
      <c r="K54" s="70">
        <f t="shared" si="1"/>
        <v>300</v>
      </c>
      <c r="L54" s="70">
        <v>150</v>
      </c>
      <c r="M54" s="125">
        <f t="shared" si="2"/>
        <v>600</v>
      </c>
      <c r="N54" s="83">
        <f t="shared" si="3"/>
        <v>1500</v>
      </c>
      <c r="O54" s="72" t="s">
        <v>325</v>
      </c>
      <c r="P54" s="66" t="s">
        <v>171</v>
      </c>
      <c r="Q54" s="66" t="s">
        <v>259</v>
      </c>
      <c r="R54" s="66">
        <v>8</v>
      </c>
      <c r="S54" s="66" t="s">
        <v>177</v>
      </c>
    </row>
    <row r="55" spans="1:19" x14ac:dyDescent="0.25">
      <c r="A55" s="70" t="s">
        <v>326</v>
      </c>
      <c r="B55" s="70" t="s">
        <v>167</v>
      </c>
      <c r="C55" s="80" t="s">
        <v>327</v>
      </c>
      <c r="D55" s="81">
        <v>4.8000000000000001E-2</v>
      </c>
      <c r="E55" s="70" t="s">
        <v>184</v>
      </c>
      <c r="F55" s="81">
        <f t="shared" si="0"/>
        <v>0.31919999999999998</v>
      </c>
      <c r="G55" s="82">
        <v>0.76</v>
      </c>
      <c r="H55" s="116">
        <v>0.21</v>
      </c>
      <c r="I55" s="70"/>
      <c r="J55" s="70"/>
      <c r="K55" s="70">
        <f t="shared" si="1"/>
        <v>200</v>
      </c>
      <c r="L55" s="70">
        <v>100</v>
      </c>
      <c r="M55" s="125">
        <f t="shared" si="2"/>
        <v>400</v>
      </c>
      <c r="N55" s="83">
        <f t="shared" si="3"/>
        <v>1000</v>
      </c>
      <c r="O55" s="72" t="s">
        <v>328</v>
      </c>
      <c r="P55" s="66" t="s">
        <v>171</v>
      </c>
      <c r="Q55" s="66" t="s">
        <v>259</v>
      </c>
      <c r="R55" s="66">
        <v>8</v>
      </c>
      <c r="S55" s="66" t="s">
        <v>181</v>
      </c>
    </row>
    <row r="56" spans="1:19" x14ac:dyDescent="0.25">
      <c r="A56" s="70" t="s">
        <v>329</v>
      </c>
      <c r="B56" s="70" t="s">
        <v>167</v>
      </c>
      <c r="C56" s="80" t="s">
        <v>330</v>
      </c>
      <c r="D56" s="81">
        <v>3.9E-2</v>
      </c>
      <c r="E56" s="70" t="s">
        <v>184</v>
      </c>
      <c r="F56" s="81">
        <f t="shared" si="0"/>
        <v>0.54179999999999995</v>
      </c>
      <c r="G56" s="82">
        <v>1.29</v>
      </c>
      <c r="H56" s="116">
        <v>0.21</v>
      </c>
      <c r="I56" s="70"/>
      <c r="J56" s="70"/>
      <c r="K56" s="70">
        <f t="shared" si="1"/>
        <v>200</v>
      </c>
      <c r="L56" s="70">
        <v>100</v>
      </c>
      <c r="M56" s="125">
        <f t="shared" si="2"/>
        <v>400</v>
      </c>
      <c r="N56" s="83">
        <f t="shared" si="3"/>
        <v>1000</v>
      </c>
      <c r="O56" s="72" t="s">
        <v>331</v>
      </c>
      <c r="P56" s="66" t="s">
        <v>171</v>
      </c>
      <c r="Q56" s="66" t="s">
        <v>259</v>
      </c>
      <c r="R56" s="66">
        <v>9</v>
      </c>
      <c r="S56" s="66" t="s">
        <v>173</v>
      </c>
    </row>
    <row r="57" spans="1:19" x14ac:dyDescent="0.25">
      <c r="A57" s="70" t="s">
        <v>332</v>
      </c>
      <c r="B57" s="70" t="s">
        <v>167</v>
      </c>
      <c r="C57" s="80" t="s">
        <v>333</v>
      </c>
      <c r="D57" s="81">
        <v>3.9E-2</v>
      </c>
      <c r="E57" s="70" t="s">
        <v>184</v>
      </c>
      <c r="F57" s="81">
        <f t="shared" si="0"/>
        <v>0.54179999999999995</v>
      </c>
      <c r="G57" s="82">
        <v>1.29</v>
      </c>
      <c r="H57" s="116">
        <v>0.21</v>
      </c>
      <c r="I57" s="70"/>
      <c r="J57" s="70"/>
      <c r="K57" s="70">
        <f t="shared" si="1"/>
        <v>200</v>
      </c>
      <c r="L57" s="70">
        <v>100</v>
      </c>
      <c r="M57" s="125">
        <f t="shared" si="2"/>
        <v>400</v>
      </c>
      <c r="N57" s="83">
        <f t="shared" si="3"/>
        <v>1000</v>
      </c>
      <c r="O57" s="72" t="s">
        <v>334</v>
      </c>
      <c r="P57" s="66" t="s">
        <v>171</v>
      </c>
      <c r="Q57" s="66" t="s">
        <v>259</v>
      </c>
      <c r="R57" s="66">
        <v>9</v>
      </c>
      <c r="S57" s="66" t="s">
        <v>177</v>
      </c>
    </row>
    <row r="58" spans="1:19" x14ac:dyDescent="0.25">
      <c r="A58" s="70" t="s">
        <v>335</v>
      </c>
      <c r="B58" s="70" t="s">
        <v>167</v>
      </c>
      <c r="C58" s="80" t="s">
        <v>336</v>
      </c>
      <c r="D58" s="81">
        <v>6.2E-2</v>
      </c>
      <c r="E58" s="81" t="s">
        <v>169</v>
      </c>
      <c r="F58" s="81">
        <f t="shared" si="0"/>
        <v>0.35279999999999995</v>
      </c>
      <c r="G58" s="82">
        <v>0.84</v>
      </c>
      <c r="H58" s="116">
        <v>0.06</v>
      </c>
      <c r="I58" s="70"/>
      <c r="J58" s="70"/>
      <c r="K58" s="70">
        <f t="shared" si="1"/>
        <v>500</v>
      </c>
      <c r="L58" s="70">
        <v>250</v>
      </c>
      <c r="M58" s="125">
        <f t="shared" si="2"/>
        <v>1000</v>
      </c>
      <c r="N58" s="83">
        <f t="shared" si="3"/>
        <v>2500</v>
      </c>
      <c r="O58" s="72" t="s">
        <v>337</v>
      </c>
      <c r="P58" s="66" t="s">
        <v>171</v>
      </c>
      <c r="Q58" s="66" t="s">
        <v>259</v>
      </c>
      <c r="R58" s="66">
        <v>9</v>
      </c>
      <c r="S58" s="66" t="s">
        <v>181</v>
      </c>
    </row>
    <row r="59" spans="1:19" x14ac:dyDescent="0.25">
      <c r="A59" s="70" t="s">
        <v>338</v>
      </c>
      <c r="B59" s="70" t="s">
        <v>167</v>
      </c>
      <c r="C59" s="80" t="s">
        <v>339</v>
      </c>
      <c r="D59" s="81">
        <v>0.21</v>
      </c>
      <c r="E59" s="70" t="s">
        <v>184</v>
      </c>
      <c r="F59" s="81">
        <f t="shared" si="0"/>
        <v>0.54179999999999995</v>
      </c>
      <c r="G59" s="82">
        <v>1.29</v>
      </c>
      <c r="H59" s="116">
        <v>0.21</v>
      </c>
      <c r="I59" s="70"/>
      <c r="J59" s="70"/>
      <c r="K59" s="70">
        <f t="shared" si="1"/>
        <v>200</v>
      </c>
      <c r="L59" s="70">
        <v>100</v>
      </c>
      <c r="M59" s="125">
        <f t="shared" si="2"/>
        <v>400</v>
      </c>
      <c r="N59" s="83">
        <f t="shared" si="3"/>
        <v>1000</v>
      </c>
      <c r="O59" s="72" t="s">
        <v>340</v>
      </c>
      <c r="P59" s="66" t="s">
        <v>171</v>
      </c>
      <c r="Q59" s="66" t="s">
        <v>341</v>
      </c>
      <c r="R59" s="66">
        <v>1</v>
      </c>
      <c r="S59" s="66" t="s">
        <v>173</v>
      </c>
    </row>
    <row r="60" spans="1:19" x14ac:dyDescent="0.25">
      <c r="A60" s="70" t="s">
        <v>342</v>
      </c>
      <c r="B60" s="70" t="s">
        <v>167</v>
      </c>
      <c r="C60" s="80" t="s">
        <v>343</v>
      </c>
      <c r="D60" s="81">
        <v>6.2E-2</v>
      </c>
      <c r="E60" s="81" t="s">
        <v>248</v>
      </c>
      <c r="F60" s="81">
        <f t="shared" si="0"/>
        <v>0.24779999999999996</v>
      </c>
      <c r="G60" s="82">
        <v>0.59</v>
      </c>
      <c r="H60" s="116">
        <v>0.21</v>
      </c>
      <c r="I60" s="70"/>
      <c r="J60" s="70"/>
      <c r="K60" s="70">
        <f t="shared" si="1"/>
        <v>200</v>
      </c>
      <c r="L60" s="70">
        <v>100</v>
      </c>
      <c r="M60" s="125">
        <f t="shared" si="2"/>
        <v>400</v>
      </c>
      <c r="N60" s="83">
        <f t="shared" si="3"/>
        <v>1000</v>
      </c>
      <c r="O60" s="72" t="s">
        <v>344</v>
      </c>
      <c r="P60" s="66" t="s">
        <v>171</v>
      </c>
      <c r="Q60" s="66" t="s">
        <v>341</v>
      </c>
      <c r="R60" s="66">
        <v>1</v>
      </c>
      <c r="S60" s="66" t="s">
        <v>177</v>
      </c>
    </row>
    <row r="61" spans="1:19" x14ac:dyDescent="0.25">
      <c r="A61" s="70" t="s">
        <v>345</v>
      </c>
      <c r="B61" s="70" t="s">
        <v>167</v>
      </c>
      <c r="C61" s="80" t="s">
        <v>346</v>
      </c>
      <c r="D61" s="81">
        <v>0.5</v>
      </c>
      <c r="E61" s="70" t="s">
        <v>248</v>
      </c>
      <c r="F61" s="81">
        <f t="shared" si="0"/>
        <v>0.56700000000000006</v>
      </c>
      <c r="G61" s="82">
        <v>1.35</v>
      </c>
      <c r="H61" s="116">
        <v>0.21</v>
      </c>
      <c r="I61" s="70"/>
      <c r="J61" s="70"/>
      <c r="K61" s="70">
        <f t="shared" si="1"/>
        <v>200</v>
      </c>
      <c r="L61" s="70">
        <v>100</v>
      </c>
      <c r="M61" s="125">
        <f t="shared" si="2"/>
        <v>400</v>
      </c>
      <c r="N61" s="83">
        <f t="shared" si="3"/>
        <v>1000</v>
      </c>
      <c r="O61" s="72" t="s">
        <v>347</v>
      </c>
      <c r="P61" s="66" t="s">
        <v>171</v>
      </c>
      <c r="Q61" s="66" t="s">
        <v>341</v>
      </c>
      <c r="R61" s="66">
        <v>1</v>
      </c>
      <c r="S61" s="66" t="s">
        <v>181</v>
      </c>
    </row>
    <row r="62" spans="1:19" x14ac:dyDescent="0.25">
      <c r="A62" s="70" t="s">
        <v>348</v>
      </c>
      <c r="B62" s="70" t="s">
        <v>167</v>
      </c>
      <c r="C62" s="80" t="s">
        <v>349</v>
      </c>
      <c r="D62" s="81">
        <v>0.45</v>
      </c>
      <c r="E62" s="70" t="s">
        <v>286</v>
      </c>
      <c r="F62" s="81">
        <f t="shared" si="0"/>
        <v>0.83579999999999999</v>
      </c>
      <c r="G62" s="82">
        <v>1.99</v>
      </c>
      <c r="H62" s="116">
        <v>0.21</v>
      </c>
      <c r="I62" s="70"/>
      <c r="J62" s="70"/>
      <c r="K62" s="70">
        <f t="shared" si="1"/>
        <v>200</v>
      </c>
      <c r="L62" s="70">
        <v>100</v>
      </c>
      <c r="M62" s="125">
        <f t="shared" si="2"/>
        <v>400</v>
      </c>
      <c r="N62" s="83">
        <f t="shared" si="3"/>
        <v>1000</v>
      </c>
      <c r="O62" s="72" t="s">
        <v>350</v>
      </c>
      <c r="P62" s="66" t="s">
        <v>171</v>
      </c>
      <c r="Q62" s="66" t="s">
        <v>341</v>
      </c>
      <c r="R62" s="66">
        <v>2</v>
      </c>
      <c r="S62" s="66" t="s">
        <v>173</v>
      </c>
    </row>
    <row r="63" spans="1:19" x14ac:dyDescent="0.25">
      <c r="A63" s="70" t="s">
        <v>351</v>
      </c>
      <c r="B63" s="70" t="s">
        <v>167</v>
      </c>
      <c r="C63" s="80" t="s">
        <v>352</v>
      </c>
      <c r="D63" s="81">
        <v>0.66</v>
      </c>
      <c r="E63" s="70" t="s">
        <v>184</v>
      </c>
      <c r="F63" s="81">
        <f t="shared" si="0"/>
        <v>0.75180000000000002</v>
      </c>
      <c r="G63" s="82">
        <v>1.79</v>
      </c>
      <c r="H63" s="116">
        <v>0.21</v>
      </c>
      <c r="I63" s="70"/>
      <c r="J63" s="70"/>
      <c r="K63" s="70">
        <f t="shared" si="1"/>
        <v>100</v>
      </c>
      <c r="L63" s="70">
        <v>50</v>
      </c>
      <c r="M63" s="125">
        <f t="shared" si="2"/>
        <v>200</v>
      </c>
      <c r="N63" s="83">
        <f t="shared" si="3"/>
        <v>500</v>
      </c>
      <c r="O63" s="72" t="s">
        <v>353</v>
      </c>
      <c r="P63" s="66" t="s">
        <v>171</v>
      </c>
      <c r="Q63" s="66" t="s">
        <v>341</v>
      </c>
      <c r="R63" s="66">
        <v>2</v>
      </c>
      <c r="S63" s="66" t="s">
        <v>177</v>
      </c>
    </row>
    <row r="64" spans="1:19" x14ac:dyDescent="0.25">
      <c r="A64" s="70" t="s">
        <v>354</v>
      </c>
      <c r="B64" s="70" t="s">
        <v>167</v>
      </c>
      <c r="C64" s="80" t="s">
        <v>355</v>
      </c>
      <c r="D64" s="81">
        <v>0.121</v>
      </c>
      <c r="E64" s="70" t="s">
        <v>248</v>
      </c>
      <c r="F64" s="81">
        <f t="shared" si="0"/>
        <v>1.6337999999999999</v>
      </c>
      <c r="G64" s="82">
        <v>3.89</v>
      </c>
      <c r="H64" s="116">
        <v>0.21</v>
      </c>
      <c r="I64" s="70"/>
      <c r="J64" s="70"/>
      <c r="K64" s="70">
        <f t="shared" si="1"/>
        <v>100</v>
      </c>
      <c r="L64" s="70">
        <v>50</v>
      </c>
      <c r="M64" s="125">
        <f t="shared" si="2"/>
        <v>200</v>
      </c>
      <c r="N64" s="83">
        <f t="shared" si="3"/>
        <v>500</v>
      </c>
      <c r="O64" s="72" t="s">
        <v>356</v>
      </c>
      <c r="P64" s="66" t="s">
        <v>171</v>
      </c>
      <c r="Q64" s="66" t="s">
        <v>341</v>
      </c>
      <c r="R64" s="66">
        <v>2</v>
      </c>
      <c r="S64" s="66" t="s">
        <v>181</v>
      </c>
    </row>
    <row r="65" spans="1:19" x14ac:dyDescent="0.25">
      <c r="A65" s="70" t="s">
        <v>357</v>
      </c>
      <c r="B65" s="70" t="s">
        <v>167</v>
      </c>
      <c r="C65" s="80" t="s">
        <v>358</v>
      </c>
      <c r="D65" s="81">
        <v>0.14000000000000001</v>
      </c>
      <c r="E65" s="70" t="s">
        <v>248</v>
      </c>
      <c r="F65" s="81">
        <f t="shared" si="0"/>
        <v>1.4238</v>
      </c>
      <c r="G65" s="82">
        <v>3.39</v>
      </c>
      <c r="H65" s="116">
        <v>0.21</v>
      </c>
      <c r="I65" s="70"/>
      <c r="J65" s="70"/>
      <c r="K65" s="70">
        <f t="shared" si="1"/>
        <v>100</v>
      </c>
      <c r="L65" s="70">
        <v>50</v>
      </c>
      <c r="M65" s="125">
        <f t="shared" si="2"/>
        <v>200</v>
      </c>
      <c r="N65" s="83">
        <f t="shared" si="3"/>
        <v>500</v>
      </c>
      <c r="O65" s="72" t="s">
        <v>359</v>
      </c>
      <c r="P65" s="66" t="s">
        <v>171</v>
      </c>
      <c r="Q65" s="66" t="s">
        <v>341</v>
      </c>
      <c r="R65" s="66">
        <v>3</v>
      </c>
      <c r="S65" s="66" t="s">
        <v>173</v>
      </c>
    </row>
    <row r="66" spans="1:19" x14ac:dyDescent="0.25">
      <c r="A66" s="70" t="s">
        <v>360</v>
      </c>
      <c r="B66" s="70" t="s">
        <v>167</v>
      </c>
      <c r="C66" s="80" t="s">
        <v>361</v>
      </c>
      <c r="D66" s="81">
        <v>0.192</v>
      </c>
      <c r="E66" s="70" t="s">
        <v>248</v>
      </c>
      <c r="F66" s="81">
        <f t="shared" si="0"/>
        <v>1.9530000000000001</v>
      </c>
      <c r="G66" s="82">
        <v>4.6500000000000004</v>
      </c>
      <c r="H66" s="116">
        <v>0.21</v>
      </c>
      <c r="I66" s="70"/>
      <c r="J66" s="70"/>
      <c r="K66" s="70">
        <f t="shared" si="1"/>
        <v>100</v>
      </c>
      <c r="L66" s="70">
        <v>50</v>
      </c>
      <c r="M66" s="125">
        <f t="shared" si="2"/>
        <v>200</v>
      </c>
      <c r="N66" s="83">
        <f t="shared" si="3"/>
        <v>500</v>
      </c>
      <c r="O66" s="72" t="s">
        <v>362</v>
      </c>
      <c r="P66" s="66" t="s">
        <v>171</v>
      </c>
      <c r="Q66" s="66" t="s">
        <v>341</v>
      </c>
      <c r="R66" s="66">
        <v>3</v>
      </c>
      <c r="S66" s="66" t="s">
        <v>177</v>
      </c>
    </row>
    <row r="67" spans="1:19" x14ac:dyDescent="0.25">
      <c r="A67" s="70" t="s">
        <v>363</v>
      </c>
      <c r="B67" s="70" t="s">
        <v>167</v>
      </c>
      <c r="C67" s="80" t="s">
        <v>364</v>
      </c>
      <c r="D67" s="81">
        <v>0.20799999999999999</v>
      </c>
      <c r="E67" s="70" t="s">
        <v>248</v>
      </c>
      <c r="F67" s="81">
        <f t="shared" si="0"/>
        <v>0.77700000000000002</v>
      </c>
      <c r="G67" s="82">
        <v>1.85</v>
      </c>
      <c r="H67" s="116">
        <v>0.21</v>
      </c>
      <c r="I67" s="70"/>
      <c r="J67" s="70"/>
      <c r="K67" s="70">
        <f t="shared" si="1"/>
        <v>100</v>
      </c>
      <c r="L67" s="70">
        <v>50</v>
      </c>
      <c r="M67" s="125">
        <f t="shared" si="2"/>
        <v>200</v>
      </c>
      <c r="N67" s="83">
        <f t="shared" si="3"/>
        <v>500</v>
      </c>
      <c r="O67" s="72" t="s">
        <v>365</v>
      </c>
      <c r="P67" s="66" t="s">
        <v>171</v>
      </c>
      <c r="Q67" s="66" t="s">
        <v>341</v>
      </c>
      <c r="R67" s="66">
        <v>3</v>
      </c>
      <c r="S67" s="66" t="s">
        <v>181</v>
      </c>
    </row>
    <row r="68" spans="1:19" x14ac:dyDescent="0.25">
      <c r="A68" s="70" t="s">
        <v>366</v>
      </c>
      <c r="B68" s="70" t="s">
        <v>167</v>
      </c>
      <c r="C68" s="84" t="s">
        <v>367</v>
      </c>
      <c r="D68" s="81">
        <v>0.21</v>
      </c>
      <c r="E68" s="81" t="s">
        <v>169</v>
      </c>
      <c r="F68" s="81">
        <f t="shared" si="0"/>
        <v>2.2469999999999999</v>
      </c>
      <c r="G68" s="82">
        <v>5.35</v>
      </c>
      <c r="H68" s="116">
        <v>0.21</v>
      </c>
      <c r="I68" s="70"/>
      <c r="J68" s="70"/>
      <c r="K68" s="70">
        <f t="shared" si="1"/>
        <v>200</v>
      </c>
      <c r="L68" s="70">
        <v>100</v>
      </c>
      <c r="M68" s="125">
        <f t="shared" si="2"/>
        <v>400</v>
      </c>
      <c r="N68" s="83">
        <f t="shared" si="3"/>
        <v>1000</v>
      </c>
      <c r="O68" s="72" t="s">
        <v>368</v>
      </c>
      <c r="P68" s="66" t="s">
        <v>171</v>
      </c>
      <c r="Q68" s="66" t="s">
        <v>341</v>
      </c>
      <c r="R68" s="66">
        <v>4</v>
      </c>
      <c r="S68" s="66" t="s">
        <v>173</v>
      </c>
    </row>
    <row r="69" spans="1:19" x14ac:dyDescent="0.25">
      <c r="A69" s="70" t="s">
        <v>369</v>
      </c>
      <c r="B69" s="70" t="s">
        <v>167</v>
      </c>
      <c r="C69" s="80" t="s">
        <v>370</v>
      </c>
      <c r="D69" s="81">
        <v>0.129</v>
      </c>
      <c r="E69" s="70" t="s">
        <v>248</v>
      </c>
      <c r="F69" s="81">
        <f t="shared" ref="F69:F132" si="4">G69*0.42</f>
        <v>1.5497999999999998</v>
      </c>
      <c r="G69" s="82">
        <v>3.69</v>
      </c>
      <c r="H69" s="116">
        <v>0.21</v>
      </c>
      <c r="I69" s="70"/>
      <c r="J69" s="70"/>
      <c r="K69" s="70">
        <f t="shared" ref="K69:K132" si="5">L69*2</f>
        <v>100</v>
      </c>
      <c r="L69" s="70">
        <v>50</v>
      </c>
      <c r="M69" s="125">
        <f t="shared" ref="M69:M132" si="6">L69*4</f>
        <v>200</v>
      </c>
      <c r="N69" s="83">
        <f t="shared" ref="N69:N132" si="7">L69*10</f>
        <v>500</v>
      </c>
      <c r="O69" s="72" t="s">
        <v>371</v>
      </c>
      <c r="P69" s="66" t="s">
        <v>171</v>
      </c>
      <c r="Q69" s="66" t="s">
        <v>341</v>
      </c>
      <c r="R69" s="66">
        <v>4</v>
      </c>
      <c r="S69" s="66" t="s">
        <v>177</v>
      </c>
    </row>
    <row r="70" spans="1:19" x14ac:dyDescent="0.25">
      <c r="A70" s="70" t="s">
        <v>372</v>
      </c>
      <c r="B70" s="70" t="s">
        <v>167</v>
      </c>
      <c r="C70" s="80" t="s">
        <v>373</v>
      </c>
      <c r="D70" s="81">
        <v>0.14399999999999999</v>
      </c>
      <c r="E70" s="70" t="s">
        <v>248</v>
      </c>
      <c r="F70" s="81">
        <f t="shared" si="4"/>
        <v>1.6337999999999999</v>
      </c>
      <c r="G70" s="82">
        <v>3.89</v>
      </c>
      <c r="H70" s="116">
        <v>0.21</v>
      </c>
      <c r="I70" s="70"/>
      <c r="J70" s="70"/>
      <c r="K70" s="70">
        <f t="shared" si="5"/>
        <v>100</v>
      </c>
      <c r="L70" s="70">
        <v>50</v>
      </c>
      <c r="M70" s="125">
        <f t="shared" si="6"/>
        <v>200</v>
      </c>
      <c r="N70" s="83">
        <f t="shared" si="7"/>
        <v>500</v>
      </c>
      <c r="O70" s="72" t="s">
        <v>374</v>
      </c>
      <c r="P70" s="66" t="s">
        <v>171</v>
      </c>
      <c r="Q70" s="66" t="s">
        <v>341</v>
      </c>
      <c r="R70" s="66">
        <v>4</v>
      </c>
      <c r="S70" s="66" t="s">
        <v>181</v>
      </c>
    </row>
    <row r="71" spans="1:19" x14ac:dyDescent="0.25">
      <c r="A71" s="70" t="s">
        <v>375</v>
      </c>
      <c r="B71" s="70" t="s">
        <v>167</v>
      </c>
      <c r="C71" s="80" t="s">
        <v>376</v>
      </c>
      <c r="D71" s="81">
        <v>0.111</v>
      </c>
      <c r="E71" s="70" t="s">
        <v>248</v>
      </c>
      <c r="F71" s="81">
        <f t="shared" si="4"/>
        <v>1.3397999999999999</v>
      </c>
      <c r="G71" s="82">
        <v>3.19</v>
      </c>
      <c r="H71" s="116">
        <v>0.21</v>
      </c>
      <c r="I71" s="70"/>
      <c r="J71" s="70"/>
      <c r="K71" s="70">
        <f t="shared" si="5"/>
        <v>100</v>
      </c>
      <c r="L71" s="70">
        <v>50</v>
      </c>
      <c r="M71" s="125">
        <f t="shared" si="6"/>
        <v>200</v>
      </c>
      <c r="N71" s="83">
        <f t="shared" si="7"/>
        <v>500</v>
      </c>
      <c r="O71" s="72" t="s">
        <v>377</v>
      </c>
      <c r="P71" s="66" t="s">
        <v>171</v>
      </c>
      <c r="Q71" s="66" t="s">
        <v>341</v>
      </c>
      <c r="R71" s="66">
        <v>5</v>
      </c>
      <c r="S71" s="66" t="s">
        <v>173</v>
      </c>
    </row>
    <row r="72" spans="1:19" x14ac:dyDescent="0.25">
      <c r="A72" s="70" t="s">
        <v>378</v>
      </c>
      <c r="B72" s="70" t="s">
        <v>167</v>
      </c>
      <c r="C72" s="80" t="s">
        <v>379</v>
      </c>
      <c r="D72" s="81">
        <v>1.04</v>
      </c>
      <c r="E72" s="70" t="s">
        <v>248</v>
      </c>
      <c r="F72" s="81">
        <f t="shared" si="4"/>
        <v>0.9827999999999999</v>
      </c>
      <c r="G72" s="82">
        <v>2.34</v>
      </c>
      <c r="H72" s="116">
        <v>0.21</v>
      </c>
      <c r="I72" s="70"/>
      <c r="J72" s="70"/>
      <c r="K72" s="70">
        <f t="shared" si="5"/>
        <v>100</v>
      </c>
      <c r="L72" s="70">
        <v>50</v>
      </c>
      <c r="M72" s="125">
        <f t="shared" si="6"/>
        <v>200</v>
      </c>
      <c r="N72" s="83">
        <f t="shared" si="7"/>
        <v>500</v>
      </c>
      <c r="O72" s="72" t="s">
        <v>380</v>
      </c>
      <c r="P72" s="66" t="s">
        <v>171</v>
      </c>
      <c r="Q72" s="66" t="s">
        <v>341</v>
      </c>
      <c r="R72" s="66">
        <v>5</v>
      </c>
      <c r="S72" s="66" t="s">
        <v>177</v>
      </c>
    </row>
    <row r="73" spans="1:19" x14ac:dyDescent="0.25">
      <c r="A73" s="70" t="s">
        <v>381</v>
      </c>
      <c r="B73" s="70" t="s">
        <v>167</v>
      </c>
      <c r="C73" s="80" t="s">
        <v>382</v>
      </c>
      <c r="D73" s="81">
        <v>0.246</v>
      </c>
      <c r="E73" s="70" t="s">
        <v>248</v>
      </c>
      <c r="F73" s="81">
        <f t="shared" si="4"/>
        <v>3.2717999999999998</v>
      </c>
      <c r="G73" s="82">
        <v>7.79</v>
      </c>
      <c r="H73" s="116">
        <v>0.21</v>
      </c>
      <c r="I73" s="70"/>
      <c r="J73" s="70"/>
      <c r="K73" s="70">
        <f t="shared" si="5"/>
        <v>100</v>
      </c>
      <c r="L73" s="70">
        <v>50</v>
      </c>
      <c r="M73" s="125">
        <f t="shared" si="6"/>
        <v>200</v>
      </c>
      <c r="N73" s="83">
        <f t="shared" si="7"/>
        <v>500</v>
      </c>
      <c r="O73" s="72" t="s">
        <v>383</v>
      </c>
      <c r="P73" s="66" t="s">
        <v>171</v>
      </c>
      <c r="Q73" s="66" t="s">
        <v>341</v>
      </c>
      <c r="R73" s="66">
        <v>5</v>
      </c>
      <c r="S73" s="66" t="s">
        <v>181</v>
      </c>
    </row>
    <row r="74" spans="1:19" x14ac:dyDescent="0.25">
      <c r="A74" s="70" t="s">
        <v>384</v>
      </c>
      <c r="B74" s="70" t="s">
        <v>167</v>
      </c>
      <c r="C74" s="80" t="s">
        <v>385</v>
      </c>
      <c r="D74" s="81">
        <v>1.5</v>
      </c>
      <c r="E74" s="70" t="s">
        <v>386</v>
      </c>
      <c r="F74" s="81">
        <f t="shared" si="4"/>
        <v>2.919</v>
      </c>
      <c r="G74" s="82">
        <v>6.95</v>
      </c>
      <c r="H74" s="116">
        <v>0.21</v>
      </c>
      <c r="I74" s="70"/>
      <c r="J74" s="70"/>
      <c r="K74" s="70">
        <f t="shared" si="5"/>
        <v>100</v>
      </c>
      <c r="L74" s="70">
        <v>50</v>
      </c>
      <c r="M74" s="125">
        <f t="shared" si="6"/>
        <v>200</v>
      </c>
      <c r="N74" s="83">
        <f t="shared" si="7"/>
        <v>500</v>
      </c>
      <c r="O74" s="72" t="s">
        <v>387</v>
      </c>
      <c r="P74" s="66" t="s">
        <v>171</v>
      </c>
      <c r="Q74" s="66" t="s">
        <v>341</v>
      </c>
      <c r="R74" s="66">
        <v>6</v>
      </c>
      <c r="S74" s="66" t="s">
        <v>173</v>
      </c>
    </row>
    <row r="75" spans="1:19" x14ac:dyDescent="0.25">
      <c r="A75" s="70" t="s">
        <v>388</v>
      </c>
      <c r="B75" s="70" t="s">
        <v>167</v>
      </c>
      <c r="C75" s="80" t="s">
        <v>389</v>
      </c>
      <c r="D75" s="81">
        <v>0.13900000000000001</v>
      </c>
      <c r="E75" s="70" t="s">
        <v>248</v>
      </c>
      <c r="F75" s="81">
        <f t="shared" si="4"/>
        <v>1.5497999999999998</v>
      </c>
      <c r="G75" s="82">
        <v>3.69</v>
      </c>
      <c r="H75" s="116">
        <v>0.21</v>
      </c>
      <c r="I75" s="70"/>
      <c r="J75" s="70"/>
      <c r="K75" s="70">
        <f t="shared" si="5"/>
        <v>100</v>
      </c>
      <c r="L75" s="70">
        <v>50</v>
      </c>
      <c r="M75" s="125">
        <f t="shared" si="6"/>
        <v>200</v>
      </c>
      <c r="N75" s="83">
        <f t="shared" si="7"/>
        <v>500</v>
      </c>
      <c r="O75" s="72" t="s">
        <v>390</v>
      </c>
      <c r="P75" s="66" t="s">
        <v>171</v>
      </c>
      <c r="Q75" s="66" t="s">
        <v>341</v>
      </c>
      <c r="R75" s="66">
        <v>6</v>
      </c>
      <c r="S75" s="66" t="s">
        <v>177</v>
      </c>
    </row>
    <row r="76" spans="1:19" x14ac:dyDescent="0.25">
      <c r="A76" s="70" t="s">
        <v>391</v>
      </c>
      <c r="B76" s="70" t="s">
        <v>167</v>
      </c>
      <c r="C76" s="80" t="s">
        <v>392</v>
      </c>
      <c r="D76" s="81">
        <v>3</v>
      </c>
      <c r="E76" s="70" t="s">
        <v>184</v>
      </c>
      <c r="F76" s="81">
        <f t="shared" si="4"/>
        <v>3.8849999999999998</v>
      </c>
      <c r="G76" s="82">
        <v>9.25</v>
      </c>
      <c r="H76" s="116">
        <v>0.21</v>
      </c>
      <c r="I76" s="70"/>
      <c r="J76" s="70"/>
      <c r="K76" s="70">
        <f t="shared" si="5"/>
        <v>100</v>
      </c>
      <c r="L76" s="70">
        <v>50</v>
      </c>
      <c r="M76" s="125">
        <f t="shared" si="6"/>
        <v>200</v>
      </c>
      <c r="N76" s="83">
        <f t="shared" si="7"/>
        <v>500</v>
      </c>
      <c r="O76" s="72" t="s">
        <v>393</v>
      </c>
      <c r="P76" s="66" t="s">
        <v>171</v>
      </c>
      <c r="Q76" s="66" t="s">
        <v>341</v>
      </c>
      <c r="R76" s="66">
        <v>6</v>
      </c>
      <c r="S76" s="66" t="s">
        <v>181</v>
      </c>
    </row>
    <row r="77" spans="1:19" x14ac:dyDescent="0.25">
      <c r="A77" s="85" t="s">
        <v>394</v>
      </c>
      <c r="B77" s="85" t="s">
        <v>395</v>
      </c>
      <c r="C77" s="85" t="s">
        <v>396</v>
      </c>
      <c r="D77" s="81">
        <v>0.5</v>
      </c>
      <c r="E77" s="70" t="s">
        <v>184</v>
      </c>
      <c r="F77" s="81">
        <f t="shared" si="4"/>
        <v>0.81899999999999995</v>
      </c>
      <c r="G77" s="82">
        <v>1.95</v>
      </c>
      <c r="H77" s="116">
        <v>0.21</v>
      </c>
      <c r="I77" s="70"/>
      <c r="J77" s="70"/>
      <c r="K77" s="70">
        <f t="shared" si="5"/>
        <v>10</v>
      </c>
      <c r="L77" s="70">
        <v>5</v>
      </c>
      <c r="M77" s="125">
        <f t="shared" si="6"/>
        <v>20</v>
      </c>
      <c r="N77" s="83">
        <f t="shared" si="7"/>
        <v>50</v>
      </c>
      <c r="O77" s="72" t="s">
        <v>397</v>
      </c>
      <c r="P77" s="66" t="s">
        <v>398</v>
      </c>
      <c r="Q77" s="66" t="s">
        <v>259</v>
      </c>
      <c r="R77" s="66">
        <v>1</v>
      </c>
      <c r="S77" s="66" t="s">
        <v>173</v>
      </c>
    </row>
    <row r="78" spans="1:19" x14ac:dyDescent="0.25">
      <c r="A78" s="85" t="s">
        <v>399</v>
      </c>
      <c r="B78" s="85" t="s">
        <v>395</v>
      </c>
      <c r="C78" s="85" t="s">
        <v>400</v>
      </c>
      <c r="D78" s="81">
        <v>0.28000000000000003</v>
      </c>
      <c r="E78" s="70" t="s">
        <v>184</v>
      </c>
      <c r="F78" s="81">
        <f t="shared" si="4"/>
        <v>1.4490000000000001</v>
      </c>
      <c r="G78" s="82">
        <v>3.45</v>
      </c>
      <c r="H78" s="116">
        <v>0.21</v>
      </c>
      <c r="I78" s="70"/>
      <c r="J78" s="70"/>
      <c r="K78" s="70">
        <f t="shared" si="5"/>
        <v>10</v>
      </c>
      <c r="L78" s="70">
        <v>5</v>
      </c>
      <c r="M78" s="125">
        <f t="shared" si="6"/>
        <v>20</v>
      </c>
      <c r="N78" s="83">
        <f t="shared" si="7"/>
        <v>50</v>
      </c>
      <c r="O78" s="72" t="s">
        <v>401</v>
      </c>
      <c r="P78" s="66" t="s">
        <v>398</v>
      </c>
      <c r="Q78" s="66" t="s">
        <v>259</v>
      </c>
      <c r="R78" s="66">
        <v>1</v>
      </c>
      <c r="S78" s="66" t="s">
        <v>177</v>
      </c>
    </row>
    <row r="79" spans="1:19" x14ac:dyDescent="0.25">
      <c r="A79" s="85" t="s">
        <v>402</v>
      </c>
      <c r="B79" s="85" t="s">
        <v>395</v>
      </c>
      <c r="C79" s="85" t="s">
        <v>403</v>
      </c>
      <c r="D79" s="81">
        <v>0.9</v>
      </c>
      <c r="E79" s="70" t="s">
        <v>184</v>
      </c>
      <c r="F79" s="81">
        <f t="shared" si="4"/>
        <v>0.91979999999999995</v>
      </c>
      <c r="G79" s="82">
        <v>2.19</v>
      </c>
      <c r="H79" s="116">
        <v>0.21</v>
      </c>
      <c r="I79" s="70"/>
      <c r="J79" s="70"/>
      <c r="K79" s="70">
        <f t="shared" si="5"/>
        <v>10</v>
      </c>
      <c r="L79" s="70">
        <v>5</v>
      </c>
      <c r="M79" s="125">
        <f t="shared" si="6"/>
        <v>20</v>
      </c>
      <c r="N79" s="83">
        <f t="shared" si="7"/>
        <v>50</v>
      </c>
      <c r="O79" s="72" t="s">
        <v>404</v>
      </c>
      <c r="P79" s="66" t="s">
        <v>398</v>
      </c>
      <c r="Q79" s="66" t="s">
        <v>259</v>
      </c>
      <c r="R79" s="66">
        <v>1</v>
      </c>
      <c r="S79" s="66" t="s">
        <v>181</v>
      </c>
    </row>
    <row r="80" spans="1:19" x14ac:dyDescent="0.25">
      <c r="A80" s="70" t="s">
        <v>405</v>
      </c>
      <c r="B80" s="70" t="s">
        <v>395</v>
      </c>
      <c r="C80" s="80" t="s">
        <v>406</v>
      </c>
      <c r="D80" s="81">
        <v>0.17</v>
      </c>
      <c r="E80" s="70" t="s">
        <v>184</v>
      </c>
      <c r="F80" s="81">
        <f t="shared" si="4"/>
        <v>0.87779999999999991</v>
      </c>
      <c r="G80" s="82">
        <v>2.09</v>
      </c>
      <c r="H80" s="116">
        <v>0.21</v>
      </c>
      <c r="I80" s="70"/>
      <c r="J80" s="70"/>
      <c r="K80" s="70">
        <f t="shared" si="5"/>
        <v>10</v>
      </c>
      <c r="L80" s="70">
        <v>5</v>
      </c>
      <c r="M80" s="125">
        <f t="shared" si="6"/>
        <v>20</v>
      </c>
      <c r="N80" s="83">
        <f t="shared" si="7"/>
        <v>50</v>
      </c>
      <c r="O80" s="72" t="s">
        <v>407</v>
      </c>
      <c r="P80" s="66" t="s">
        <v>398</v>
      </c>
      <c r="Q80" s="66" t="s">
        <v>259</v>
      </c>
      <c r="R80" s="66">
        <v>2</v>
      </c>
      <c r="S80" s="66" t="s">
        <v>173</v>
      </c>
    </row>
    <row r="81" spans="1:19" ht="15" customHeight="1" x14ac:dyDescent="0.25">
      <c r="A81" s="70" t="s">
        <v>408</v>
      </c>
      <c r="B81" s="70" t="s">
        <v>395</v>
      </c>
      <c r="C81" s="80" t="s">
        <v>409</v>
      </c>
      <c r="D81" s="81">
        <v>0.45</v>
      </c>
      <c r="E81" s="70" t="s">
        <v>184</v>
      </c>
      <c r="F81" s="81">
        <f t="shared" si="4"/>
        <v>0.89880000000000004</v>
      </c>
      <c r="G81" s="82">
        <v>2.14</v>
      </c>
      <c r="H81" s="116">
        <v>0.21</v>
      </c>
      <c r="I81" s="70"/>
      <c r="J81" s="70"/>
      <c r="K81" s="70">
        <f t="shared" si="5"/>
        <v>10</v>
      </c>
      <c r="L81" s="70">
        <v>5</v>
      </c>
      <c r="M81" s="125">
        <f t="shared" si="6"/>
        <v>20</v>
      </c>
      <c r="N81" s="83">
        <f t="shared" si="7"/>
        <v>50</v>
      </c>
      <c r="O81" s="72" t="s">
        <v>410</v>
      </c>
      <c r="P81" s="66" t="s">
        <v>398</v>
      </c>
      <c r="Q81" s="66" t="s">
        <v>259</v>
      </c>
      <c r="R81" s="66">
        <v>2</v>
      </c>
      <c r="S81" s="66" t="s">
        <v>177</v>
      </c>
    </row>
    <row r="82" spans="1:19" x14ac:dyDescent="0.25">
      <c r="A82" s="70" t="s">
        <v>411</v>
      </c>
      <c r="B82" s="70" t="s">
        <v>395</v>
      </c>
      <c r="C82" s="80" t="s">
        <v>412</v>
      </c>
      <c r="D82" s="81">
        <v>0.69</v>
      </c>
      <c r="E82" s="70" t="s">
        <v>184</v>
      </c>
      <c r="F82" s="81">
        <f t="shared" si="4"/>
        <v>0.47879999999999995</v>
      </c>
      <c r="G82" s="82">
        <v>1.1399999999999999</v>
      </c>
      <c r="H82" s="116">
        <v>0.21</v>
      </c>
      <c r="I82" s="70"/>
      <c r="J82" s="70"/>
      <c r="K82" s="70">
        <f t="shared" si="5"/>
        <v>10</v>
      </c>
      <c r="L82" s="70">
        <v>5</v>
      </c>
      <c r="M82" s="125">
        <f t="shared" si="6"/>
        <v>20</v>
      </c>
      <c r="N82" s="83">
        <f t="shared" si="7"/>
        <v>50</v>
      </c>
      <c r="O82" s="72" t="s">
        <v>413</v>
      </c>
      <c r="P82" s="66" t="s">
        <v>398</v>
      </c>
      <c r="Q82" s="66" t="s">
        <v>259</v>
      </c>
      <c r="R82" s="66">
        <v>2</v>
      </c>
      <c r="S82" s="66" t="s">
        <v>181</v>
      </c>
    </row>
    <row r="83" spans="1:19" x14ac:dyDescent="0.25">
      <c r="A83" s="70" t="s">
        <v>414</v>
      </c>
      <c r="B83" s="70" t="s">
        <v>395</v>
      </c>
      <c r="C83" s="80" t="s">
        <v>415</v>
      </c>
      <c r="D83" s="81">
        <v>0.65</v>
      </c>
      <c r="E83" s="70" t="s">
        <v>184</v>
      </c>
      <c r="F83" s="81">
        <f t="shared" si="4"/>
        <v>0.66780000000000006</v>
      </c>
      <c r="G83" s="82">
        <v>1.59</v>
      </c>
      <c r="H83" s="116">
        <v>0.21</v>
      </c>
      <c r="I83" s="70"/>
      <c r="J83" s="70"/>
      <c r="K83" s="70">
        <f t="shared" si="5"/>
        <v>10</v>
      </c>
      <c r="L83" s="70">
        <v>5</v>
      </c>
      <c r="M83" s="125">
        <f t="shared" si="6"/>
        <v>20</v>
      </c>
      <c r="N83" s="83">
        <f t="shared" si="7"/>
        <v>50</v>
      </c>
      <c r="O83" s="72" t="s">
        <v>416</v>
      </c>
      <c r="P83" s="66" t="s">
        <v>398</v>
      </c>
      <c r="Q83" s="66" t="s">
        <v>259</v>
      </c>
      <c r="R83" s="66">
        <v>3</v>
      </c>
      <c r="S83" s="66" t="s">
        <v>173</v>
      </c>
    </row>
    <row r="84" spans="1:19" x14ac:dyDescent="0.25">
      <c r="A84" s="70" t="s">
        <v>417</v>
      </c>
      <c r="B84" s="70" t="s">
        <v>395</v>
      </c>
      <c r="C84" s="80" t="s">
        <v>418</v>
      </c>
      <c r="D84" s="81">
        <v>0.23</v>
      </c>
      <c r="E84" s="70" t="s">
        <v>184</v>
      </c>
      <c r="F84" s="81">
        <f t="shared" si="4"/>
        <v>1.3397999999999999</v>
      </c>
      <c r="G84" s="82">
        <v>3.19</v>
      </c>
      <c r="H84" s="116">
        <v>0.21</v>
      </c>
      <c r="I84" s="70"/>
      <c r="J84" s="70"/>
      <c r="K84" s="70">
        <f t="shared" si="5"/>
        <v>10</v>
      </c>
      <c r="L84" s="70">
        <v>5</v>
      </c>
      <c r="M84" s="125">
        <f t="shared" si="6"/>
        <v>20</v>
      </c>
      <c r="N84" s="83">
        <f t="shared" si="7"/>
        <v>50</v>
      </c>
      <c r="O84" s="72" t="s">
        <v>419</v>
      </c>
      <c r="P84" s="66" t="s">
        <v>398</v>
      </c>
      <c r="Q84" s="66" t="s">
        <v>259</v>
      </c>
      <c r="R84" s="66">
        <v>3</v>
      </c>
      <c r="S84" s="66" t="s">
        <v>177</v>
      </c>
    </row>
    <row r="85" spans="1:19" x14ac:dyDescent="0.25">
      <c r="A85" s="85" t="s">
        <v>420</v>
      </c>
      <c r="B85" s="85" t="s">
        <v>395</v>
      </c>
      <c r="C85" s="85" t="s">
        <v>421</v>
      </c>
      <c r="D85" s="81">
        <v>0.34799999999999998</v>
      </c>
      <c r="E85" s="70" t="s">
        <v>184</v>
      </c>
      <c r="F85" s="81">
        <f t="shared" si="4"/>
        <v>2.5998000000000001</v>
      </c>
      <c r="G85" s="82">
        <v>6.19</v>
      </c>
      <c r="H85" s="116">
        <v>0.21</v>
      </c>
      <c r="I85" s="70"/>
      <c r="J85" s="70"/>
      <c r="K85" s="70">
        <f t="shared" si="5"/>
        <v>10</v>
      </c>
      <c r="L85" s="70">
        <v>5</v>
      </c>
      <c r="M85" s="125">
        <f t="shared" si="6"/>
        <v>20</v>
      </c>
      <c r="N85" s="83">
        <f t="shared" si="7"/>
        <v>50</v>
      </c>
      <c r="O85" s="72" t="s">
        <v>422</v>
      </c>
      <c r="P85" s="66" t="s">
        <v>398</v>
      </c>
      <c r="Q85" s="66" t="s">
        <v>259</v>
      </c>
      <c r="R85" s="66">
        <v>3</v>
      </c>
      <c r="S85" s="66" t="s">
        <v>181</v>
      </c>
    </row>
    <row r="86" spans="1:19" x14ac:dyDescent="0.25">
      <c r="A86" s="70" t="s">
        <v>423</v>
      </c>
      <c r="B86" s="70" t="s">
        <v>395</v>
      </c>
      <c r="C86" s="80" t="s">
        <v>424</v>
      </c>
      <c r="D86" s="81">
        <v>0.52600000000000002</v>
      </c>
      <c r="E86" s="70" t="s">
        <v>184</v>
      </c>
      <c r="F86" s="81">
        <f t="shared" si="4"/>
        <v>2.7930000000000001</v>
      </c>
      <c r="G86" s="82">
        <v>6.65</v>
      </c>
      <c r="H86" s="116">
        <v>0.21</v>
      </c>
      <c r="I86" s="70"/>
      <c r="J86" s="70"/>
      <c r="K86" s="70">
        <f t="shared" si="5"/>
        <v>10</v>
      </c>
      <c r="L86" s="70">
        <v>5</v>
      </c>
      <c r="M86" s="125">
        <f t="shared" si="6"/>
        <v>20</v>
      </c>
      <c r="N86" s="83">
        <f t="shared" si="7"/>
        <v>50</v>
      </c>
      <c r="O86" s="72" t="s">
        <v>425</v>
      </c>
      <c r="P86" s="66" t="s">
        <v>398</v>
      </c>
      <c r="Q86" s="66" t="s">
        <v>259</v>
      </c>
      <c r="R86" s="66">
        <v>4</v>
      </c>
      <c r="S86" s="66" t="s">
        <v>173</v>
      </c>
    </row>
    <row r="87" spans="1:19" x14ac:dyDescent="0.25">
      <c r="A87" s="70" t="s">
        <v>426</v>
      </c>
      <c r="B87" s="70" t="s">
        <v>395</v>
      </c>
      <c r="C87" s="80" t="s">
        <v>427</v>
      </c>
      <c r="D87" s="81">
        <v>0.376</v>
      </c>
      <c r="E87" s="70" t="s">
        <v>184</v>
      </c>
      <c r="F87" s="81">
        <f t="shared" si="4"/>
        <v>4.0529999999999999</v>
      </c>
      <c r="G87" s="82">
        <v>9.65</v>
      </c>
      <c r="H87" s="116">
        <v>0.21</v>
      </c>
      <c r="I87" s="70"/>
      <c r="J87" s="70"/>
      <c r="K87" s="70">
        <f t="shared" si="5"/>
        <v>10</v>
      </c>
      <c r="L87" s="70">
        <v>5</v>
      </c>
      <c r="M87" s="125">
        <f t="shared" si="6"/>
        <v>20</v>
      </c>
      <c r="N87" s="83">
        <f t="shared" si="7"/>
        <v>50</v>
      </c>
      <c r="O87" s="72" t="s">
        <v>428</v>
      </c>
      <c r="P87" s="66" t="s">
        <v>398</v>
      </c>
      <c r="Q87" s="66" t="s">
        <v>259</v>
      </c>
      <c r="R87" s="66">
        <v>4</v>
      </c>
      <c r="S87" s="66" t="s">
        <v>177</v>
      </c>
    </row>
    <row r="88" spans="1:19" x14ac:dyDescent="0.25">
      <c r="A88" s="70" t="s">
        <v>429</v>
      </c>
      <c r="B88" s="70" t="s">
        <v>395</v>
      </c>
      <c r="C88" s="80" t="s">
        <v>430</v>
      </c>
      <c r="D88" s="81">
        <v>0.75</v>
      </c>
      <c r="E88" s="70" t="s">
        <v>184</v>
      </c>
      <c r="F88" s="81">
        <f t="shared" si="4"/>
        <v>3.339</v>
      </c>
      <c r="G88" s="82">
        <v>7.95</v>
      </c>
      <c r="H88" s="116">
        <v>0.21</v>
      </c>
      <c r="I88" s="70"/>
      <c r="J88" s="70"/>
      <c r="K88" s="70">
        <f t="shared" si="5"/>
        <v>10</v>
      </c>
      <c r="L88" s="70">
        <v>5</v>
      </c>
      <c r="M88" s="125">
        <f t="shared" si="6"/>
        <v>20</v>
      </c>
      <c r="N88" s="83">
        <f t="shared" si="7"/>
        <v>50</v>
      </c>
      <c r="O88" s="72" t="s">
        <v>431</v>
      </c>
      <c r="P88" s="66" t="s">
        <v>398</v>
      </c>
      <c r="Q88" s="66" t="s">
        <v>259</v>
      </c>
      <c r="R88" s="66">
        <v>4</v>
      </c>
      <c r="S88" s="66" t="s">
        <v>181</v>
      </c>
    </row>
    <row r="89" spans="1:19" x14ac:dyDescent="0.25">
      <c r="A89" s="70" t="s">
        <v>432</v>
      </c>
      <c r="B89" s="70" t="s">
        <v>395</v>
      </c>
      <c r="C89" s="80" t="s">
        <v>433</v>
      </c>
      <c r="D89" s="81">
        <v>0.71499999999999997</v>
      </c>
      <c r="E89" s="70" t="s">
        <v>184</v>
      </c>
      <c r="F89" s="81">
        <f t="shared" si="4"/>
        <v>5.3129999999999997</v>
      </c>
      <c r="G89" s="82">
        <v>12.65</v>
      </c>
      <c r="H89" s="116">
        <v>0.21</v>
      </c>
      <c r="I89" s="70"/>
      <c r="J89" s="70"/>
      <c r="K89" s="70">
        <f t="shared" si="5"/>
        <v>10</v>
      </c>
      <c r="L89" s="70">
        <v>5</v>
      </c>
      <c r="M89" s="125">
        <f t="shared" si="6"/>
        <v>20</v>
      </c>
      <c r="N89" s="83">
        <f t="shared" si="7"/>
        <v>50</v>
      </c>
      <c r="O89" s="72" t="s">
        <v>434</v>
      </c>
      <c r="P89" s="66" t="s">
        <v>398</v>
      </c>
      <c r="Q89" s="66" t="s">
        <v>259</v>
      </c>
      <c r="R89" s="66">
        <v>5</v>
      </c>
      <c r="S89" s="66" t="s">
        <v>173</v>
      </c>
    </row>
    <row r="90" spans="1:19" x14ac:dyDescent="0.25">
      <c r="A90" s="70" t="s">
        <v>435</v>
      </c>
      <c r="B90" s="70" t="s">
        <v>395</v>
      </c>
      <c r="C90" s="80" t="s">
        <v>436</v>
      </c>
      <c r="D90" s="81">
        <v>1.393</v>
      </c>
      <c r="E90" s="70" t="s">
        <v>184</v>
      </c>
      <c r="F90" s="81">
        <f t="shared" si="4"/>
        <v>5.3129999999999997</v>
      </c>
      <c r="G90" s="82">
        <v>12.65</v>
      </c>
      <c r="H90" s="116">
        <v>0.21</v>
      </c>
      <c r="I90" s="70"/>
      <c r="J90" s="70"/>
      <c r="K90" s="70">
        <f t="shared" si="5"/>
        <v>10</v>
      </c>
      <c r="L90" s="70">
        <v>5</v>
      </c>
      <c r="M90" s="125">
        <f t="shared" si="6"/>
        <v>20</v>
      </c>
      <c r="N90" s="83">
        <f t="shared" si="7"/>
        <v>50</v>
      </c>
      <c r="O90" s="72" t="s">
        <v>437</v>
      </c>
      <c r="P90" s="66" t="s">
        <v>398</v>
      </c>
      <c r="Q90" s="66" t="s">
        <v>259</v>
      </c>
      <c r="R90" s="66">
        <v>5</v>
      </c>
      <c r="S90" s="66" t="s">
        <v>177</v>
      </c>
    </row>
    <row r="91" spans="1:19" x14ac:dyDescent="0.25">
      <c r="A91" s="70" t="s">
        <v>438</v>
      </c>
      <c r="B91" s="70" t="s">
        <v>395</v>
      </c>
      <c r="C91" s="80" t="s">
        <v>439</v>
      </c>
      <c r="D91" s="81">
        <v>0.63</v>
      </c>
      <c r="E91" s="70" t="s">
        <v>184</v>
      </c>
      <c r="F91" s="81">
        <f t="shared" si="4"/>
        <v>4.3469999999999995</v>
      </c>
      <c r="G91" s="82">
        <v>10.35</v>
      </c>
      <c r="H91" s="116">
        <v>0.21</v>
      </c>
      <c r="I91" s="70"/>
      <c r="J91" s="70"/>
      <c r="K91" s="70">
        <f t="shared" si="5"/>
        <v>10</v>
      </c>
      <c r="L91" s="70">
        <v>5</v>
      </c>
      <c r="M91" s="125">
        <f t="shared" si="6"/>
        <v>20</v>
      </c>
      <c r="N91" s="83">
        <f t="shared" si="7"/>
        <v>50</v>
      </c>
      <c r="O91" s="72" t="s">
        <v>440</v>
      </c>
      <c r="P91" s="66" t="s">
        <v>398</v>
      </c>
      <c r="Q91" s="66" t="s">
        <v>259</v>
      </c>
      <c r="R91" s="66">
        <v>5</v>
      </c>
      <c r="S91" s="66" t="s">
        <v>181</v>
      </c>
    </row>
    <row r="92" spans="1:19" x14ac:dyDescent="0.25">
      <c r="A92" s="70" t="s">
        <v>441</v>
      </c>
      <c r="B92" s="70" t="s">
        <v>395</v>
      </c>
      <c r="C92" s="80" t="s">
        <v>442</v>
      </c>
      <c r="D92" s="81">
        <v>1.48</v>
      </c>
      <c r="E92" s="70" t="s">
        <v>184</v>
      </c>
      <c r="F92" s="81">
        <f t="shared" si="4"/>
        <v>7.6229999999999993</v>
      </c>
      <c r="G92" s="82">
        <v>18.149999999999999</v>
      </c>
      <c r="H92" s="116">
        <v>0.21</v>
      </c>
      <c r="I92" s="70"/>
      <c r="J92" s="70"/>
      <c r="K92" s="70">
        <f t="shared" si="5"/>
        <v>10</v>
      </c>
      <c r="L92" s="70">
        <v>5</v>
      </c>
      <c r="M92" s="125">
        <f t="shared" si="6"/>
        <v>20</v>
      </c>
      <c r="N92" s="83">
        <f t="shared" si="7"/>
        <v>50</v>
      </c>
      <c r="O92" s="72" t="s">
        <v>443</v>
      </c>
      <c r="P92" s="66" t="s">
        <v>398</v>
      </c>
      <c r="Q92" s="66" t="s">
        <v>259</v>
      </c>
      <c r="R92" s="66">
        <v>6</v>
      </c>
      <c r="S92" s="66" t="s">
        <v>173</v>
      </c>
    </row>
    <row r="93" spans="1:19" x14ac:dyDescent="0.25">
      <c r="A93" s="70" t="s">
        <v>444</v>
      </c>
      <c r="B93" s="70" t="s">
        <v>395</v>
      </c>
      <c r="C93" s="80" t="s">
        <v>445</v>
      </c>
      <c r="D93" s="81">
        <v>1.26</v>
      </c>
      <c r="E93" s="81" t="s">
        <v>386</v>
      </c>
      <c r="F93" s="81">
        <f t="shared" si="4"/>
        <v>7.077</v>
      </c>
      <c r="G93" s="82">
        <v>16.850000000000001</v>
      </c>
      <c r="H93" s="116">
        <v>0.21</v>
      </c>
      <c r="I93" s="70"/>
      <c r="J93" s="70"/>
      <c r="K93" s="70">
        <f t="shared" si="5"/>
        <v>10</v>
      </c>
      <c r="L93" s="70">
        <v>5</v>
      </c>
      <c r="M93" s="125">
        <f t="shared" si="6"/>
        <v>20</v>
      </c>
      <c r="N93" s="83">
        <f t="shared" si="7"/>
        <v>50</v>
      </c>
      <c r="O93" s="72" t="s">
        <v>446</v>
      </c>
      <c r="P93" s="66" t="s">
        <v>398</v>
      </c>
      <c r="Q93" s="66" t="s">
        <v>259</v>
      </c>
      <c r="R93" s="66">
        <v>6</v>
      </c>
      <c r="S93" s="66" t="s">
        <v>177</v>
      </c>
    </row>
    <row r="94" spans="1:19" x14ac:dyDescent="0.25">
      <c r="A94" s="70" t="s">
        <v>447</v>
      </c>
      <c r="B94" s="70" t="s">
        <v>448</v>
      </c>
      <c r="C94" s="80" t="s">
        <v>449</v>
      </c>
      <c r="D94" s="81">
        <v>0.4</v>
      </c>
      <c r="E94" s="70" t="s">
        <v>450</v>
      </c>
      <c r="F94" s="81">
        <f t="shared" si="4"/>
        <v>0.79379999999999995</v>
      </c>
      <c r="G94" s="82">
        <v>1.89</v>
      </c>
      <c r="H94" s="116">
        <v>0.21</v>
      </c>
      <c r="I94" s="70"/>
      <c r="J94" s="70"/>
      <c r="K94" s="70">
        <f t="shared" si="5"/>
        <v>200</v>
      </c>
      <c r="L94" s="70">
        <v>100</v>
      </c>
      <c r="M94" s="125">
        <f t="shared" si="6"/>
        <v>400</v>
      </c>
      <c r="N94" s="83">
        <f t="shared" si="7"/>
        <v>1000</v>
      </c>
      <c r="O94" s="72" t="s">
        <v>451</v>
      </c>
      <c r="P94" s="66" t="s">
        <v>398</v>
      </c>
      <c r="Q94" s="66" t="s">
        <v>259</v>
      </c>
      <c r="R94" s="66">
        <v>6</v>
      </c>
      <c r="S94" s="66" t="s">
        <v>181</v>
      </c>
    </row>
    <row r="95" spans="1:19" x14ac:dyDescent="0.25">
      <c r="A95" s="70" t="s">
        <v>452</v>
      </c>
      <c r="B95" s="70" t="s">
        <v>448</v>
      </c>
      <c r="C95" s="84" t="s">
        <v>453</v>
      </c>
      <c r="D95" s="81">
        <v>0.25</v>
      </c>
      <c r="E95" s="70" t="s">
        <v>450</v>
      </c>
      <c r="F95" s="81">
        <f t="shared" si="4"/>
        <v>0.28979999999999995</v>
      </c>
      <c r="G95" s="82">
        <v>0.69</v>
      </c>
      <c r="H95" s="116">
        <v>0.21</v>
      </c>
      <c r="I95" s="70"/>
      <c r="J95" s="70"/>
      <c r="K95" s="70">
        <f t="shared" si="5"/>
        <v>300</v>
      </c>
      <c r="L95" s="70">
        <v>150</v>
      </c>
      <c r="M95" s="125">
        <f t="shared" si="6"/>
        <v>600</v>
      </c>
      <c r="N95" s="83">
        <f t="shared" si="7"/>
        <v>1500</v>
      </c>
      <c r="O95" s="72" t="s">
        <v>454</v>
      </c>
      <c r="P95" s="66" t="s">
        <v>398</v>
      </c>
      <c r="Q95" s="66" t="s">
        <v>259</v>
      </c>
      <c r="R95" s="66">
        <v>7</v>
      </c>
      <c r="S95" s="66" t="s">
        <v>173</v>
      </c>
    </row>
    <row r="96" spans="1:19" x14ac:dyDescent="0.25">
      <c r="A96" s="70" t="s">
        <v>455</v>
      </c>
      <c r="B96" s="70" t="s">
        <v>448</v>
      </c>
      <c r="C96" s="80" t="s">
        <v>456</v>
      </c>
      <c r="D96" s="81">
        <v>0.65</v>
      </c>
      <c r="E96" s="70" t="s">
        <v>450</v>
      </c>
      <c r="F96" s="81">
        <f t="shared" si="4"/>
        <v>0.66780000000000006</v>
      </c>
      <c r="G96" s="82">
        <v>1.59</v>
      </c>
      <c r="H96" s="116">
        <v>0.21</v>
      </c>
      <c r="I96" s="70"/>
      <c r="J96" s="70"/>
      <c r="K96" s="70">
        <f t="shared" si="5"/>
        <v>160</v>
      </c>
      <c r="L96" s="70">
        <v>80</v>
      </c>
      <c r="M96" s="125">
        <f t="shared" si="6"/>
        <v>320</v>
      </c>
      <c r="N96" s="83">
        <f t="shared" si="7"/>
        <v>800</v>
      </c>
      <c r="O96" s="72" t="s">
        <v>457</v>
      </c>
      <c r="P96" s="66" t="s">
        <v>398</v>
      </c>
      <c r="Q96" s="66" t="s">
        <v>259</v>
      </c>
      <c r="R96" s="66">
        <v>7</v>
      </c>
      <c r="S96" s="66" t="s">
        <v>177</v>
      </c>
    </row>
    <row r="97" spans="1:19" x14ac:dyDescent="0.25">
      <c r="A97" s="70" t="s">
        <v>458</v>
      </c>
      <c r="B97" s="70" t="s">
        <v>448</v>
      </c>
      <c r="C97" s="84" t="s">
        <v>459</v>
      </c>
      <c r="D97" s="81">
        <v>0.6</v>
      </c>
      <c r="E97" s="70" t="s">
        <v>450</v>
      </c>
      <c r="F97" s="81">
        <f t="shared" si="4"/>
        <v>1.0458000000000001</v>
      </c>
      <c r="G97" s="82">
        <v>2.4900000000000002</v>
      </c>
      <c r="H97" s="116">
        <v>0.21</v>
      </c>
      <c r="I97" s="70"/>
      <c r="J97" s="70"/>
      <c r="K97" s="70">
        <f t="shared" si="5"/>
        <v>40</v>
      </c>
      <c r="L97" s="70">
        <v>20</v>
      </c>
      <c r="M97" s="125">
        <f t="shared" si="6"/>
        <v>80</v>
      </c>
      <c r="N97" s="83">
        <f t="shared" si="7"/>
        <v>200</v>
      </c>
      <c r="O97" s="72" t="s">
        <v>460</v>
      </c>
      <c r="P97" s="66" t="s">
        <v>398</v>
      </c>
      <c r="Q97" s="66" t="s">
        <v>259</v>
      </c>
      <c r="R97" s="66">
        <v>7</v>
      </c>
      <c r="S97" s="66" t="s">
        <v>181</v>
      </c>
    </row>
    <row r="98" spans="1:19" x14ac:dyDescent="0.25">
      <c r="A98" s="70" t="s">
        <v>461</v>
      </c>
      <c r="B98" s="70" t="s">
        <v>448</v>
      </c>
      <c r="C98" s="84" t="s">
        <v>462</v>
      </c>
      <c r="D98" s="81">
        <v>0.5</v>
      </c>
      <c r="E98" s="70" t="s">
        <v>450</v>
      </c>
      <c r="F98" s="81">
        <f t="shared" si="4"/>
        <v>1.2977999999999998</v>
      </c>
      <c r="G98" s="82">
        <v>3.09</v>
      </c>
      <c r="H98" s="116">
        <v>0.21</v>
      </c>
      <c r="I98" s="70"/>
      <c r="J98" s="70"/>
      <c r="K98" s="70">
        <f t="shared" si="5"/>
        <v>40</v>
      </c>
      <c r="L98" s="70">
        <v>20</v>
      </c>
      <c r="M98" s="125">
        <f t="shared" si="6"/>
        <v>80</v>
      </c>
      <c r="N98" s="83">
        <f t="shared" si="7"/>
        <v>200</v>
      </c>
      <c r="O98" s="72" t="s">
        <v>463</v>
      </c>
      <c r="P98" s="66" t="s">
        <v>398</v>
      </c>
      <c r="Q98" s="66" t="s">
        <v>259</v>
      </c>
      <c r="R98" s="66">
        <v>8</v>
      </c>
      <c r="S98" s="66" t="s">
        <v>173</v>
      </c>
    </row>
    <row r="99" spans="1:19" x14ac:dyDescent="0.25">
      <c r="A99" s="70" t="s">
        <v>464</v>
      </c>
      <c r="B99" s="70" t="s">
        <v>448</v>
      </c>
      <c r="C99" s="84" t="s">
        <v>465</v>
      </c>
      <c r="D99" s="81">
        <v>0.5</v>
      </c>
      <c r="E99" s="70" t="s">
        <v>450</v>
      </c>
      <c r="F99" s="81">
        <f t="shared" si="4"/>
        <v>1.8017999999999998</v>
      </c>
      <c r="G99" s="82">
        <v>4.29</v>
      </c>
      <c r="H99" s="116">
        <v>0.21</v>
      </c>
      <c r="I99" s="70"/>
      <c r="J99" s="70"/>
      <c r="K99" s="70">
        <f t="shared" si="5"/>
        <v>40</v>
      </c>
      <c r="L99" s="70">
        <v>20</v>
      </c>
      <c r="M99" s="125">
        <f t="shared" si="6"/>
        <v>80</v>
      </c>
      <c r="N99" s="83">
        <f t="shared" si="7"/>
        <v>200</v>
      </c>
      <c r="O99" s="72" t="s">
        <v>466</v>
      </c>
      <c r="P99" s="66" t="s">
        <v>398</v>
      </c>
      <c r="Q99" s="66" t="s">
        <v>259</v>
      </c>
      <c r="R99" s="66">
        <v>8</v>
      </c>
      <c r="S99" s="66" t="s">
        <v>177</v>
      </c>
    </row>
    <row r="100" spans="1:19" x14ac:dyDescent="0.25">
      <c r="A100" s="70" t="s">
        <v>467</v>
      </c>
      <c r="B100" s="70" t="s">
        <v>468</v>
      </c>
      <c r="C100" s="80" t="s">
        <v>469</v>
      </c>
      <c r="D100" s="81">
        <v>1.2999999999999999E-2</v>
      </c>
      <c r="E100" s="70" t="s">
        <v>470</v>
      </c>
      <c r="F100" s="81">
        <f t="shared" si="4"/>
        <v>0.54179999999999995</v>
      </c>
      <c r="G100" s="82">
        <v>1.29</v>
      </c>
      <c r="H100" s="116">
        <v>0.21</v>
      </c>
      <c r="I100" s="70"/>
      <c r="J100" s="70">
        <v>0.44</v>
      </c>
      <c r="K100" s="70">
        <f t="shared" si="5"/>
        <v>50</v>
      </c>
      <c r="L100" s="70">
        <v>25</v>
      </c>
      <c r="M100" s="125">
        <f t="shared" si="6"/>
        <v>100</v>
      </c>
      <c r="N100" s="83">
        <f t="shared" si="7"/>
        <v>250</v>
      </c>
      <c r="O100" s="72" t="s">
        <v>471</v>
      </c>
      <c r="P100" s="66" t="s">
        <v>398</v>
      </c>
      <c r="Q100" s="66" t="s">
        <v>259</v>
      </c>
      <c r="R100" s="66">
        <v>8</v>
      </c>
      <c r="S100" s="66" t="s">
        <v>181</v>
      </c>
    </row>
    <row r="101" spans="1:19" x14ac:dyDescent="0.25">
      <c r="A101" s="70" t="s">
        <v>472</v>
      </c>
      <c r="B101" s="70" t="s">
        <v>468</v>
      </c>
      <c r="C101" s="80" t="s">
        <v>473</v>
      </c>
      <c r="D101" s="81">
        <v>4.8000000000000001E-2</v>
      </c>
      <c r="E101" s="70" t="s">
        <v>470</v>
      </c>
      <c r="F101" s="81">
        <f t="shared" si="4"/>
        <v>0.70979999999999999</v>
      </c>
      <c r="G101" s="82">
        <v>1.69</v>
      </c>
      <c r="H101" s="116">
        <v>0.21</v>
      </c>
      <c r="I101" s="70"/>
      <c r="J101" s="70">
        <v>0.2</v>
      </c>
      <c r="K101" s="70">
        <f t="shared" si="5"/>
        <v>50</v>
      </c>
      <c r="L101" s="70">
        <v>25</v>
      </c>
      <c r="M101" s="125">
        <f t="shared" si="6"/>
        <v>100</v>
      </c>
      <c r="N101" s="83">
        <f t="shared" si="7"/>
        <v>250</v>
      </c>
      <c r="O101" s="72" t="s">
        <v>474</v>
      </c>
      <c r="P101" s="66" t="s">
        <v>398</v>
      </c>
      <c r="Q101" s="66" t="s">
        <v>259</v>
      </c>
      <c r="R101" s="66">
        <v>9</v>
      </c>
      <c r="S101" s="66" t="s">
        <v>173</v>
      </c>
    </row>
    <row r="102" spans="1:19" x14ac:dyDescent="0.25">
      <c r="A102" s="70" t="s">
        <v>475</v>
      </c>
      <c r="B102" s="70" t="s">
        <v>468</v>
      </c>
      <c r="C102" s="80" t="s">
        <v>476</v>
      </c>
      <c r="D102" s="81">
        <v>3.5999999999999997E-2</v>
      </c>
      <c r="E102" s="70" t="s">
        <v>470</v>
      </c>
      <c r="F102" s="81">
        <f t="shared" si="4"/>
        <v>0.54179999999999995</v>
      </c>
      <c r="G102" s="82">
        <v>1.29</v>
      </c>
      <c r="H102" s="116">
        <v>0.21</v>
      </c>
      <c r="I102" s="70"/>
      <c r="J102" s="70">
        <v>0.56000000000000005</v>
      </c>
      <c r="K102" s="70">
        <f t="shared" si="5"/>
        <v>50</v>
      </c>
      <c r="L102" s="70">
        <v>25</v>
      </c>
      <c r="M102" s="125">
        <f t="shared" si="6"/>
        <v>100</v>
      </c>
      <c r="N102" s="83">
        <f t="shared" si="7"/>
        <v>250</v>
      </c>
      <c r="O102" s="72" t="s">
        <v>477</v>
      </c>
      <c r="P102" s="66" t="s">
        <v>398</v>
      </c>
      <c r="Q102" s="66" t="s">
        <v>259</v>
      </c>
      <c r="R102" s="66">
        <v>9</v>
      </c>
      <c r="S102" s="66" t="s">
        <v>177</v>
      </c>
    </row>
    <row r="103" spans="1:19" x14ac:dyDescent="0.25">
      <c r="A103" s="70" t="s">
        <v>478</v>
      </c>
      <c r="B103" s="70" t="s">
        <v>468</v>
      </c>
      <c r="C103" s="80" t="s">
        <v>479</v>
      </c>
      <c r="D103" s="81">
        <v>0.08</v>
      </c>
      <c r="E103" s="70" t="s">
        <v>470</v>
      </c>
      <c r="F103" s="81">
        <f t="shared" si="4"/>
        <v>0.81899999999999995</v>
      </c>
      <c r="G103" s="82">
        <v>1.95</v>
      </c>
      <c r="H103" s="116">
        <v>0.21</v>
      </c>
      <c r="I103" s="70"/>
      <c r="J103" s="70">
        <v>0.44</v>
      </c>
      <c r="K103" s="70">
        <f t="shared" si="5"/>
        <v>50</v>
      </c>
      <c r="L103" s="70">
        <v>25</v>
      </c>
      <c r="M103" s="125">
        <f t="shared" si="6"/>
        <v>100</v>
      </c>
      <c r="N103" s="83">
        <f t="shared" si="7"/>
        <v>250</v>
      </c>
      <c r="O103" s="72" t="s">
        <v>480</v>
      </c>
      <c r="P103" s="66" t="s">
        <v>398</v>
      </c>
      <c r="Q103" s="66" t="s">
        <v>259</v>
      </c>
      <c r="R103" s="66">
        <v>9</v>
      </c>
      <c r="S103" s="66" t="s">
        <v>181</v>
      </c>
    </row>
    <row r="104" spans="1:19" x14ac:dyDescent="0.25">
      <c r="A104" s="70" t="s">
        <v>481</v>
      </c>
      <c r="B104" s="70" t="s">
        <v>468</v>
      </c>
      <c r="C104" s="80" t="s">
        <v>482</v>
      </c>
      <c r="D104" s="81">
        <v>8.3000000000000004E-2</v>
      </c>
      <c r="E104" s="70" t="s">
        <v>470</v>
      </c>
      <c r="F104" s="81">
        <f t="shared" si="4"/>
        <v>0.9827999999999999</v>
      </c>
      <c r="G104" s="82">
        <v>2.34</v>
      </c>
      <c r="H104" s="116">
        <v>0.21</v>
      </c>
      <c r="I104" s="70"/>
      <c r="J104" s="70">
        <v>0.2</v>
      </c>
      <c r="K104" s="70">
        <f t="shared" si="5"/>
        <v>50</v>
      </c>
      <c r="L104" s="70">
        <v>25</v>
      </c>
      <c r="M104" s="125">
        <f t="shared" si="6"/>
        <v>100</v>
      </c>
      <c r="N104" s="83">
        <f t="shared" si="7"/>
        <v>250</v>
      </c>
      <c r="O104" s="72" t="s">
        <v>483</v>
      </c>
      <c r="P104" s="66" t="s">
        <v>398</v>
      </c>
      <c r="Q104" s="66" t="s">
        <v>259</v>
      </c>
      <c r="R104" s="66">
        <v>10</v>
      </c>
      <c r="S104" s="66" t="s">
        <v>173</v>
      </c>
    </row>
    <row r="105" spans="1:19" x14ac:dyDescent="0.25">
      <c r="A105" s="70" t="s">
        <v>484</v>
      </c>
      <c r="B105" s="70" t="s">
        <v>468</v>
      </c>
      <c r="C105" s="80" t="s">
        <v>485</v>
      </c>
      <c r="D105" s="81">
        <v>5.7000000000000002E-2</v>
      </c>
      <c r="E105" s="70" t="s">
        <v>470</v>
      </c>
      <c r="F105" s="81">
        <f t="shared" si="4"/>
        <v>0.9827999999999999</v>
      </c>
      <c r="G105" s="82">
        <v>2.34</v>
      </c>
      <c r="H105" s="116">
        <v>0.21</v>
      </c>
      <c r="I105" s="70"/>
      <c r="J105" s="70">
        <v>0.44</v>
      </c>
      <c r="K105" s="70">
        <f t="shared" si="5"/>
        <v>50</v>
      </c>
      <c r="L105" s="70">
        <v>25</v>
      </c>
      <c r="M105" s="125">
        <f t="shared" si="6"/>
        <v>100</v>
      </c>
      <c r="N105" s="83">
        <f t="shared" si="7"/>
        <v>250</v>
      </c>
      <c r="O105" s="72" t="s">
        <v>486</v>
      </c>
      <c r="P105" s="66" t="s">
        <v>398</v>
      </c>
      <c r="Q105" s="66" t="s">
        <v>259</v>
      </c>
      <c r="R105" s="66">
        <v>10</v>
      </c>
      <c r="S105" s="66" t="s">
        <v>177</v>
      </c>
    </row>
    <row r="106" spans="1:19" x14ac:dyDescent="0.25">
      <c r="A106" s="70" t="s">
        <v>487</v>
      </c>
      <c r="B106" s="70" t="s">
        <v>468</v>
      </c>
      <c r="C106" s="80" t="s">
        <v>488</v>
      </c>
      <c r="D106" s="81">
        <v>0.14499999999999999</v>
      </c>
      <c r="E106" s="70" t="s">
        <v>470</v>
      </c>
      <c r="F106" s="81">
        <f t="shared" si="4"/>
        <v>1.0877999999999999</v>
      </c>
      <c r="G106" s="82">
        <v>2.59</v>
      </c>
      <c r="H106" s="116">
        <v>0.21</v>
      </c>
      <c r="I106" s="70"/>
      <c r="J106" s="70">
        <v>0.44</v>
      </c>
      <c r="K106" s="70">
        <f t="shared" si="5"/>
        <v>50</v>
      </c>
      <c r="L106" s="70">
        <v>25</v>
      </c>
      <c r="M106" s="125">
        <f t="shared" si="6"/>
        <v>100</v>
      </c>
      <c r="N106" s="83">
        <f t="shared" si="7"/>
        <v>250</v>
      </c>
      <c r="O106" s="72" t="s">
        <v>489</v>
      </c>
      <c r="P106" s="66" t="s">
        <v>398</v>
      </c>
      <c r="Q106" s="66" t="s">
        <v>259</v>
      </c>
      <c r="R106" s="66">
        <v>10</v>
      </c>
      <c r="S106" s="66" t="s">
        <v>181</v>
      </c>
    </row>
    <row r="107" spans="1:19" x14ac:dyDescent="0.25">
      <c r="A107" s="70" t="s">
        <v>490</v>
      </c>
      <c r="B107" s="70" t="s">
        <v>468</v>
      </c>
      <c r="C107" s="80" t="s">
        <v>491</v>
      </c>
      <c r="D107" s="81">
        <v>0.10199999999999999</v>
      </c>
      <c r="E107" s="70" t="s">
        <v>470</v>
      </c>
      <c r="F107" s="81">
        <f t="shared" si="4"/>
        <v>1.365</v>
      </c>
      <c r="G107" s="82">
        <v>3.25</v>
      </c>
      <c r="H107" s="116">
        <v>0.21</v>
      </c>
      <c r="I107" s="70"/>
      <c r="J107" s="70">
        <v>0.44</v>
      </c>
      <c r="K107" s="70">
        <f t="shared" si="5"/>
        <v>50</v>
      </c>
      <c r="L107" s="70">
        <v>25</v>
      </c>
      <c r="M107" s="125">
        <f t="shared" si="6"/>
        <v>100</v>
      </c>
      <c r="N107" s="83">
        <f t="shared" si="7"/>
        <v>250</v>
      </c>
      <c r="O107" s="72" t="s">
        <v>492</v>
      </c>
      <c r="P107" s="66" t="s">
        <v>398</v>
      </c>
      <c r="Q107" s="66" t="s">
        <v>259</v>
      </c>
      <c r="R107" s="66">
        <v>11</v>
      </c>
      <c r="S107" s="66" t="s">
        <v>173</v>
      </c>
    </row>
    <row r="108" spans="1:19" x14ac:dyDescent="0.25">
      <c r="A108" s="70" t="s">
        <v>493</v>
      </c>
      <c r="B108" s="70" t="s">
        <v>468</v>
      </c>
      <c r="C108" s="80" t="s">
        <v>494</v>
      </c>
      <c r="D108" s="81">
        <v>0.105</v>
      </c>
      <c r="E108" s="70" t="s">
        <v>470</v>
      </c>
      <c r="F108" s="81">
        <f t="shared" si="4"/>
        <v>1.2977999999999998</v>
      </c>
      <c r="G108" s="82">
        <v>3.09</v>
      </c>
      <c r="H108" s="116">
        <v>0.21</v>
      </c>
      <c r="I108" s="70"/>
      <c r="J108" s="70">
        <v>0.44</v>
      </c>
      <c r="K108" s="70">
        <f t="shared" si="5"/>
        <v>50</v>
      </c>
      <c r="L108" s="70">
        <v>25</v>
      </c>
      <c r="M108" s="125">
        <f t="shared" si="6"/>
        <v>100</v>
      </c>
      <c r="N108" s="83">
        <f t="shared" si="7"/>
        <v>250</v>
      </c>
      <c r="O108" s="72" t="s">
        <v>495</v>
      </c>
      <c r="P108" s="66" t="s">
        <v>398</v>
      </c>
      <c r="Q108" s="66" t="s">
        <v>259</v>
      </c>
      <c r="R108" s="66">
        <v>11</v>
      </c>
      <c r="S108" s="66" t="s">
        <v>177</v>
      </c>
    </row>
    <row r="109" spans="1:19" x14ac:dyDescent="0.25">
      <c r="A109" s="70" t="s">
        <v>496</v>
      </c>
      <c r="B109" s="70" t="s">
        <v>468</v>
      </c>
      <c r="C109" s="80" t="s">
        <v>497</v>
      </c>
      <c r="D109" s="81">
        <v>3.5999999999999997E-2</v>
      </c>
      <c r="E109" s="70" t="s">
        <v>470</v>
      </c>
      <c r="F109" s="81">
        <f t="shared" si="4"/>
        <v>2.8769999999999998</v>
      </c>
      <c r="G109" s="82">
        <v>6.85</v>
      </c>
      <c r="H109" s="116">
        <v>0.21</v>
      </c>
      <c r="I109" s="70"/>
      <c r="J109" s="70"/>
      <c r="K109" s="70">
        <f t="shared" si="5"/>
        <v>50</v>
      </c>
      <c r="L109" s="70">
        <v>25</v>
      </c>
      <c r="M109" s="125">
        <f t="shared" si="6"/>
        <v>100</v>
      </c>
      <c r="N109" s="83">
        <f t="shared" si="7"/>
        <v>250</v>
      </c>
      <c r="O109" s="72" t="s">
        <v>498</v>
      </c>
      <c r="P109" s="66" t="s">
        <v>398</v>
      </c>
      <c r="Q109" s="66" t="s">
        <v>259</v>
      </c>
      <c r="R109" s="66">
        <v>11</v>
      </c>
      <c r="S109" s="66" t="s">
        <v>181</v>
      </c>
    </row>
    <row r="110" spans="1:19" x14ac:dyDescent="0.25">
      <c r="A110" s="70" t="s">
        <v>499</v>
      </c>
      <c r="B110" s="70" t="s">
        <v>468</v>
      </c>
      <c r="C110" s="80" t="s">
        <v>500</v>
      </c>
      <c r="D110" s="81">
        <v>0.26300000000000001</v>
      </c>
      <c r="E110" s="70" t="s">
        <v>470</v>
      </c>
      <c r="F110" s="81">
        <f t="shared" si="4"/>
        <v>2.7090000000000001</v>
      </c>
      <c r="G110" s="82">
        <v>6.45</v>
      </c>
      <c r="H110" s="116">
        <v>0.21</v>
      </c>
      <c r="I110" s="70"/>
      <c r="J110" s="70">
        <v>0.44</v>
      </c>
      <c r="K110" s="70">
        <f t="shared" si="5"/>
        <v>50</v>
      </c>
      <c r="L110" s="70">
        <v>25</v>
      </c>
      <c r="M110" s="125">
        <f t="shared" si="6"/>
        <v>100</v>
      </c>
      <c r="N110" s="83">
        <f t="shared" si="7"/>
        <v>250</v>
      </c>
      <c r="O110" s="72" t="s">
        <v>501</v>
      </c>
      <c r="P110" s="66" t="s">
        <v>398</v>
      </c>
      <c r="Q110" s="66" t="s">
        <v>259</v>
      </c>
      <c r="R110" s="66">
        <v>12</v>
      </c>
      <c r="S110" s="66" t="s">
        <v>173</v>
      </c>
    </row>
    <row r="111" spans="1:19" x14ac:dyDescent="0.25">
      <c r="A111" s="70" t="s">
        <v>502</v>
      </c>
      <c r="B111" s="70" t="s">
        <v>468</v>
      </c>
      <c r="C111" s="80" t="s">
        <v>503</v>
      </c>
      <c r="D111" s="81">
        <v>3.7999999999999999E-2</v>
      </c>
      <c r="E111" s="70" t="s">
        <v>470</v>
      </c>
      <c r="F111" s="81">
        <f t="shared" si="4"/>
        <v>3.423</v>
      </c>
      <c r="G111" s="82">
        <v>8.15</v>
      </c>
      <c r="H111" s="116">
        <v>0.21</v>
      </c>
      <c r="I111" s="70"/>
      <c r="J111" s="70"/>
      <c r="K111" s="70">
        <f t="shared" si="5"/>
        <v>50</v>
      </c>
      <c r="L111" s="70">
        <v>25</v>
      </c>
      <c r="M111" s="125">
        <f t="shared" si="6"/>
        <v>100</v>
      </c>
      <c r="N111" s="83">
        <f t="shared" si="7"/>
        <v>250</v>
      </c>
      <c r="O111" s="72" t="s">
        <v>504</v>
      </c>
      <c r="P111" s="66" t="s">
        <v>398</v>
      </c>
      <c r="Q111" s="66" t="s">
        <v>259</v>
      </c>
      <c r="R111" s="66">
        <v>12</v>
      </c>
      <c r="S111" s="66" t="s">
        <v>177</v>
      </c>
    </row>
    <row r="112" spans="1:19" x14ac:dyDescent="0.25">
      <c r="A112" s="70" t="s">
        <v>505</v>
      </c>
      <c r="B112" s="70" t="s">
        <v>468</v>
      </c>
      <c r="C112" s="80" t="s">
        <v>506</v>
      </c>
      <c r="D112" s="81">
        <v>7.4999999999999997E-2</v>
      </c>
      <c r="E112" s="70" t="s">
        <v>470</v>
      </c>
      <c r="F112" s="81">
        <f t="shared" si="4"/>
        <v>4.3469999999999995</v>
      </c>
      <c r="G112" s="82">
        <v>10.35</v>
      </c>
      <c r="H112" s="116">
        <v>0.21</v>
      </c>
      <c r="I112" s="70"/>
      <c r="J112" s="70"/>
      <c r="K112" s="70">
        <f t="shared" si="5"/>
        <v>50</v>
      </c>
      <c r="L112" s="70">
        <v>25</v>
      </c>
      <c r="M112" s="125">
        <f t="shared" si="6"/>
        <v>100</v>
      </c>
      <c r="N112" s="83">
        <f t="shared" si="7"/>
        <v>250</v>
      </c>
      <c r="O112" s="72" t="s">
        <v>507</v>
      </c>
      <c r="P112" s="66" t="s">
        <v>398</v>
      </c>
      <c r="Q112" s="66" t="s">
        <v>259</v>
      </c>
      <c r="R112" s="66">
        <v>12</v>
      </c>
      <c r="S112" s="66" t="s">
        <v>181</v>
      </c>
    </row>
    <row r="113" spans="1:19" x14ac:dyDescent="0.25">
      <c r="A113" s="70" t="s">
        <v>508</v>
      </c>
      <c r="B113" s="70" t="s">
        <v>468</v>
      </c>
      <c r="C113" s="80" t="s">
        <v>509</v>
      </c>
      <c r="D113" s="81">
        <v>0.114</v>
      </c>
      <c r="E113" s="70" t="s">
        <v>470</v>
      </c>
      <c r="F113" s="81">
        <f t="shared" si="4"/>
        <v>4.8929999999999998</v>
      </c>
      <c r="G113" s="82">
        <v>11.65</v>
      </c>
      <c r="H113" s="116">
        <v>0.21</v>
      </c>
      <c r="I113" s="70"/>
      <c r="J113" s="70">
        <v>0.32</v>
      </c>
      <c r="K113" s="70">
        <f t="shared" si="5"/>
        <v>50</v>
      </c>
      <c r="L113" s="70">
        <v>25</v>
      </c>
      <c r="M113" s="125">
        <f t="shared" si="6"/>
        <v>100</v>
      </c>
      <c r="N113" s="83">
        <f t="shared" si="7"/>
        <v>250</v>
      </c>
      <c r="O113" s="72" t="s">
        <v>510</v>
      </c>
      <c r="P113" s="66" t="s">
        <v>398</v>
      </c>
      <c r="Q113" s="66" t="s">
        <v>259</v>
      </c>
      <c r="R113" s="66">
        <v>13</v>
      </c>
      <c r="S113" s="66" t="s">
        <v>173</v>
      </c>
    </row>
    <row r="114" spans="1:19" x14ac:dyDescent="0.25">
      <c r="A114" s="70" t="s">
        <v>511</v>
      </c>
      <c r="B114" s="70" t="s">
        <v>468</v>
      </c>
      <c r="C114" s="80" t="s">
        <v>512</v>
      </c>
      <c r="D114" s="81">
        <v>0.12</v>
      </c>
      <c r="E114" s="70" t="s">
        <v>470</v>
      </c>
      <c r="F114" s="81">
        <f t="shared" si="4"/>
        <v>3.7757999999999998</v>
      </c>
      <c r="G114" s="82">
        <v>8.99</v>
      </c>
      <c r="H114" s="116">
        <v>0.21</v>
      </c>
      <c r="I114" s="70"/>
      <c r="J114" s="70">
        <v>0.44</v>
      </c>
      <c r="K114" s="70">
        <f t="shared" si="5"/>
        <v>50</v>
      </c>
      <c r="L114" s="70">
        <v>25</v>
      </c>
      <c r="M114" s="125">
        <f t="shared" si="6"/>
        <v>100</v>
      </c>
      <c r="N114" s="83">
        <f t="shared" si="7"/>
        <v>250</v>
      </c>
      <c r="O114" s="72" t="s">
        <v>513</v>
      </c>
      <c r="P114" s="66" t="s">
        <v>398</v>
      </c>
      <c r="Q114" s="66" t="s">
        <v>259</v>
      </c>
      <c r="R114" s="66">
        <v>13</v>
      </c>
      <c r="S114" s="66" t="s">
        <v>177</v>
      </c>
    </row>
    <row r="115" spans="1:19" x14ac:dyDescent="0.25">
      <c r="A115" s="70" t="s">
        <v>514</v>
      </c>
      <c r="B115" s="70" t="s">
        <v>468</v>
      </c>
      <c r="C115" s="80" t="s">
        <v>515</v>
      </c>
      <c r="D115" s="81">
        <v>6.3E-2</v>
      </c>
      <c r="E115" s="70" t="s">
        <v>470</v>
      </c>
      <c r="F115" s="81">
        <f t="shared" si="4"/>
        <v>4.5989999999999993</v>
      </c>
      <c r="G115" s="82">
        <v>10.95</v>
      </c>
      <c r="H115" s="116">
        <v>0.21</v>
      </c>
      <c r="I115" s="70"/>
      <c r="J115" s="70"/>
      <c r="K115" s="70">
        <f t="shared" si="5"/>
        <v>50</v>
      </c>
      <c r="L115" s="70">
        <v>25</v>
      </c>
      <c r="M115" s="125">
        <f t="shared" si="6"/>
        <v>100</v>
      </c>
      <c r="N115" s="83">
        <f t="shared" si="7"/>
        <v>250</v>
      </c>
      <c r="O115" s="72" t="s">
        <v>516</v>
      </c>
      <c r="P115" s="66" t="s">
        <v>398</v>
      </c>
      <c r="Q115" s="66" t="s">
        <v>259</v>
      </c>
      <c r="R115" s="66">
        <v>13</v>
      </c>
      <c r="S115" s="66" t="s">
        <v>181</v>
      </c>
    </row>
    <row r="116" spans="1:19" x14ac:dyDescent="0.25">
      <c r="A116" s="70" t="s">
        <v>517</v>
      </c>
      <c r="B116" s="70" t="s">
        <v>468</v>
      </c>
      <c r="C116" s="80" t="s">
        <v>518</v>
      </c>
      <c r="D116" s="81">
        <v>2.3E-2</v>
      </c>
      <c r="E116" s="70" t="s">
        <v>470</v>
      </c>
      <c r="F116" s="81">
        <f t="shared" si="4"/>
        <v>3.6749999999999998</v>
      </c>
      <c r="G116" s="82">
        <v>8.75</v>
      </c>
      <c r="H116" s="116">
        <v>0.21</v>
      </c>
      <c r="I116" s="70"/>
      <c r="J116" s="70"/>
      <c r="K116" s="70">
        <f t="shared" si="5"/>
        <v>50</v>
      </c>
      <c r="L116" s="70">
        <v>25</v>
      </c>
      <c r="M116" s="125">
        <f t="shared" si="6"/>
        <v>100</v>
      </c>
      <c r="N116" s="83">
        <f t="shared" si="7"/>
        <v>250</v>
      </c>
      <c r="O116" s="72" t="s">
        <v>519</v>
      </c>
      <c r="P116" s="66" t="s">
        <v>398</v>
      </c>
      <c r="Q116" s="66" t="s">
        <v>259</v>
      </c>
      <c r="R116" s="66">
        <v>14</v>
      </c>
      <c r="S116" s="66" t="s">
        <v>173</v>
      </c>
    </row>
    <row r="117" spans="1:19" x14ac:dyDescent="0.25">
      <c r="A117" s="70" t="s">
        <v>520</v>
      </c>
      <c r="B117" s="70" t="s">
        <v>468</v>
      </c>
      <c r="C117" s="80" t="s">
        <v>521</v>
      </c>
      <c r="D117" s="81">
        <v>7.5999999999999998E-2</v>
      </c>
      <c r="E117" s="70" t="s">
        <v>470</v>
      </c>
      <c r="F117" s="81">
        <f t="shared" si="4"/>
        <v>6.9509999999999996</v>
      </c>
      <c r="G117" s="82">
        <v>16.55</v>
      </c>
      <c r="H117" s="116">
        <v>0.21</v>
      </c>
      <c r="I117" s="70"/>
      <c r="J117" s="70"/>
      <c r="K117" s="70">
        <f t="shared" si="5"/>
        <v>50</v>
      </c>
      <c r="L117" s="70">
        <v>25</v>
      </c>
      <c r="M117" s="125">
        <f t="shared" si="6"/>
        <v>100</v>
      </c>
      <c r="N117" s="83">
        <f t="shared" si="7"/>
        <v>250</v>
      </c>
      <c r="O117" s="72" t="s">
        <v>522</v>
      </c>
      <c r="P117" s="66" t="s">
        <v>398</v>
      </c>
      <c r="Q117" s="66" t="s">
        <v>259</v>
      </c>
      <c r="R117" s="66">
        <v>14</v>
      </c>
      <c r="S117" s="66" t="s">
        <v>177</v>
      </c>
    </row>
    <row r="118" spans="1:19" x14ac:dyDescent="0.25">
      <c r="A118" s="70" t="s">
        <v>523</v>
      </c>
      <c r="B118" s="70" t="s">
        <v>468</v>
      </c>
      <c r="C118" s="80" t="s">
        <v>524</v>
      </c>
      <c r="D118" s="81">
        <v>0.61699999999999999</v>
      </c>
      <c r="E118" s="70" t="s">
        <v>470</v>
      </c>
      <c r="F118" s="81">
        <f t="shared" si="4"/>
        <v>4.5989999999999993</v>
      </c>
      <c r="G118" s="82">
        <v>10.95</v>
      </c>
      <c r="H118" s="116">
        <v>0.21</v>
      </c>
      <c r="I118" s="70"/>
      <c r="J118" s="70">
        <v>0.44</v>
      </c>
      <c r="K118" s="70">
        <f t="shared" si="5"/>
        <v>50</v>
      </c>
      <c r="L118" s="70">
        <v>25</v>
      </c>
      <c r="M118" s="125">
        <f t="shared" si="6"/>
        <v>100</v>
      </c>
      <c r="N118" s="83">
        <f t="shared" si="7"/>
        <v>250</v>
      </c>
      <c r="O118" s="72" t="s">
        <v>525</v>
      </c>
      <c r="P118" s="66" t="s">
        <v>398</v>
      </c>
      <c r="Q118" s="66" t="s">
        <v>259</v>
      </c>
      <c r="R118" s="66">
        <v>14</v>
      </c>
      <c r="S118" s="66" t="s">
        <v>181</v>
      </c>
    </row>
    <row r="119" spans="1:19" x14ac:dyDescent="0.25">
      <c r="A119" s="70" t="s">
        <v>526</v>
      </c>
      <c r="B119" s="70" t="s">
        <v>468</v>
      </c>
      <c r="C119" s="80" t="s">
        <v>527</v>
      </c>
      <c r="D119" s="81">
        <v>0.221</v>
      </c>
      <c r="E119" s="70" t="s">
        <v>470</v>
      </c>
      <c r="F119" s="81">
        <f t="shared" si="4"/>
        <v>10.353</v>
      </c>
      <c r="G119" s="82">
        <v>24.65</v>
      </c>
      <c r="H119" s="116">
        <v>0.21</v>
      </c>
      <c r="I119" s="70"/>
      <c r="J119" s="70">
        <v>0.32</v>
      </c>
      <c r="K119" s="70">
        <f t="shared" si="5"/>
        <v>50</v>
      </c>
      <c r="L119" s="70">
        <v>25</v>
      </c>
      <c r="M119" s="125">
        <f t="shared" si="6"/>
        <v>100</v>
      </c>
      <c r="N119" s="83">
        <f t="shared" si="7"/>
        <v>250</v>
      </c>
      <c r="O119" s="72" t="s">
        <v>528</v>
      </c>
      <c r="P119" s="66" t="s">
        <v>398</v>
      </c>
      <c r="Q119" s="66" t="s">
        <v>259</v>
      </c>
      <c r="R119" s="66">
        <v>15</v>
      </c>
      <c r="S119" s="66" t="s">
        <v>173</v>
      </c>
    </row>
    <row r="120" spans="1:19" x14ac:dyDescent="0.25">
      <c r="A120" s="70" t="s">
        <v>529</v>
      </c>
      <c r="B120" s="70" t="s">
        <v>468</v>
      </c>
      <c r="C120" s="80" t="s">
        <v>530</v>
      </c>
      <c r="D120" s="81">
        <v>0.34699999999999998</v>
      </c>
      <c r="E120" s="70" t="s">
        <v>470</v>
      </c>
      <c r="F120" s="81">
        <f t="shared" si="4"/>
        <v>9.8490000000000002</v>
      </c>
      <c r="G120" s="82">
        <v>23.45</v>
      </c>
      <c r="H120" s="116">
        <v>0.21</v>
      </c>
      <c r="I120" s="70"/>
      <c r="J120" s="70">
        <v>0.08</v>
      </c>
      <c r="K120" s="70">
        <f t="shared" si="5"/>
        <v>50</v>
      </c>
      <c r="L120" s="70">
        <v>25</v>
      </c>
      <c r="M120" s="125">
        <f t="shared" si="6"/>
        <v>100</v>
      </c>
      <c r="N120" s="83">
        <f t="shared" si="7"/>
        <v>250</v>
      </c>
      <c r="O120" s="72" t="s">
        <v>531</v>
      </c>
      <c r="P120" s="66" t="s">
        <v>398</v>
      </c>
      <c r="Q120" s="66" t="s">
        <v>259</v>
      </c>
      <c r="R120" s="66">
        <v>15</v>
      </c>
      <c r="S120" s="66" t="s">
        <v>177</v>
      </c>
    </row>
    <row r="121" spans="1:19" x14ac:dyDescent="0.25">
      <c r="A121" s="70" t="s">
        <v>532</v>
      </c>
      <c r="B121" s="70" t="s">
        <v>468</v>
      </c>
      <c r="C121" s="80" t="s">
        <v>533</v>
      </c>
      <c r="D121" s="81">
        <v>0.20599999999999999</v>
      </c>
      <c r="E121" s="70" t="s">
        <v>470</v>
      </c>
      <c r="F121" s="81">
        <f t="shared" si="4"/>
        <v>10.898999999999999</v>
      </c>
      <c r="G121" s="82">
        <v>25.95</v>
      </c>
      <c r="H121" s="116">
        <v>0.21</v>
      </c>
      <c r="I121" s="70"/>
      <c r="J121" s="70">
        <v>0.32</v>
      </c>
      <c r="K121" s="70">
        <f t="shared" si="5"/>
        <v>50</v>
      </c>
      <c r="L121" s="70">
        <v>25</v>
      </c>
      <c r="M121" s="125">
        <f t="shared" si="6"/>
        <v>100</v>
      </c>
      <c r="N121" s="83">
        <f t="shared" si="7"/>
        <v>250</v>
      </c>
      <c r="O121" s="72" t="s">
        <v>534</v>
      </c>
      <c r="P121" s="66" t="s">
        <v>398</v>
      </c>
      <c r="Q121" s="66" t="s">
        <v>259</v>
      </c>
      <c r="R121" s="66">
        <v>15</v>
      </c>
      <c r="S121" s="66" t="s">
        <v>181</v>
      </c>
    </row>
    <row r="122" spans="1:19" x14ac:dyDescent="0.25">
      <c r="A122" s="70" t="s">
        <v>535</v>
      </c>
      <c r="B122" s="70" t="s">
        <v>468</v>
      </c>
      <c r="C122" s="80" t="s">
        <v>536</v>
      </c>
      <c r="D122" s="81">
        <v>0.10100000000000001</v>
      </c>
      <c r="E122" s="70" t="s">
        <v>470</v>
      </c>
      <c r="F122" s="81">
        <f t="shared" si="4"/>
        <v>7.6229999999999993</v>
      </c>
      <c r="G122" s="82">
        <v>18.149999999999999</v>
      </c>
      <c r="H122" s="116">
        <v>0.21</v>
      </c>
      <c r="I122" s="70"/>
      <c r="J122" s="70"/>
      <c r="K122" s="70">
        <f t="shared" si="5"/>
        <v>50</v>
      </c>
      <c r="L122" s="70">
        <v>25</v>
      </c>
      <c r="M122" s="125">
        <f t="shared" si="6"/>
        <v>100</v>
      </c>
      <c r="N122" s="83">
        <f t="shared" si="7"/>
        <v>250</v>
      </c>
      <c r="O122" s="72" t="s">
        <v>537</v>
      </c>
      <c r="P122" s="66" t="s">
        <v>398</v>
      </c>
      <c r="Q122" s="66" t="s">
        <v>259</v>
      </c>
      <c r="R122" s="66">
        <v>16</v>
      </c>
      <c r="S122" s="66" t="s">
        <v>173</v>
      </c>
    </row>
    <row r="123" spans="1:19" x14ac:dyDescent="0.25">
      <c r="A123" s="70" t="s">
        <v>538</v>
      </c>
      <c r="B123" s="70" t="s">
        <v>468</v>
      </c>
      <c r="C123" s="80" t="s">
        <v>539</v>
      </c>
      <c r="D123" s="81">
        <v>6.8000000000000005E-2</v>
      </c>
      <c r="E123" s="70" t="s">
        <v>470</v>
      </c>
      <c r="F123" s="81">
        <f t="shared" si="4"/>
        <v>8.7149999999999999</v>
      </c>
      <c r="G123" s="82">
        <v>20.75</v>
      </c>
      <c r="H123" s="116">
        <v>0.21</v>
      </c>
      <c r="I123" s="70"/>
      <c r="J123" s="70">
        <v>0.12</v>
      </c>
      <c r="K123" s="70">
        <f t="shared" si="5"/>
        <v>50</v>
      </c>
      <c r="L123" s="70">
        <v>25</v>
      </c>
      <c r="M123" s="125">
        <f t="shared" si="6"/>
        <v>100</v>
      </c>
      <c r="N123" s="83">
        <f t="shared" si="7"/>
        <v>250</v>
      </c>
      <c r="O123" s="72" t="s">
        <v>540</v>
      </c>
      <c r="P123" s="66" t="s">
        <v>398</v>
      </c>
      <c r="Q123" s="66" t="s">
        <v>259</v>
      </c>
      <c r="R123" s="66">
        <v>16</v>
      </c>
      <c r="S123" s="66" t="s">
        <v>177</v>
      </c>
    </row>
    <row r="124" spans="1:19" x14ac:dyDescent="0.25">
      <c r="A124" s="70" t="s">
        <v>541</v>
      </c>
      <c r="B124" s="70" t="s">
        <v>468</v>
      </c>
      <c r="C124" s="80" t="s">
        <v>542</v>
      </c>
      <c r="D124" s="81">
        <v>0.47899999999999998</v>
      </c>
      <c r="E124" s="70" t="s">
        <v>470</v>
      </c>
      <c r="F124" s="81">
        <f t="shared" si="4"/>
        <v>15.099</v>
      </c>
      <c r="G124" s="82">
        <v>35.950000000000003</v>
      </c>
      <c r="H124" s="116">
        <v>0.21</v>
      </c>
      <c r="I124" s="70"/>
      <c r="J124" s="70">
        <v>0.08</v>
      </c>
      <c r="K124" s="70">
        <f t="shared" si="5"/>
        <v>50</v>
      </c>
      <c r="L124" s="70">
        <v>25</v>
      </c>
      <c r="M124" s="125">
        <f t="shared" si="6"/>
        <v>100</v>
      </c>
      <c r="N124" s="83">
        <f t="shared" si="7"/>
        <v>250</v>
      </c>
      <c r="O124" s="72" t="s">
        <v>543</v>
      </c>
      <c r="P124" s="66" t="s">
        <v>398</v>
      </c>
      <c r="Q124" s="66" t="s">
        <v>259</v>
      </c>
      <c r="R124" s="66">
        <v>16</v>
      </c>
      <c r="S124" s="66" t="s">
        <v>181</v>
      </c>
    </row>
    <row r="125" spans="1:19" x14ac:dyDescent="0.25">
      <c r="A125" s="70" t="s">
        <v>544</v>
      </c>
      <c r="B125" s="70" t="s">
        <v>545</v>
      </c>
      <c r="C125" s="80" t="s">
        <v>546</v>
      </c>
      <c r="D125" s="81">
        <v>0.3</v>
      </c>
      <c r="E125" s="70" t="s">
        <v>470</v>
      </c>
      <c r="F125" s="81">
        <f t="shared" si="4"/>
        <v>0.31919999999999998</v>
      </c>
      <c r="G125" s="82">
        <v>0.76</v>
      </c>
      <c r="H125" s="116">
        <v>0.21</v>
      </c>
      <c r="I125" s="70"/>
      <c r="J125" s="70"/>
      <c r="K125" s="70">
        <f t="shared" si="5"/>
        <v>50</v>
      </c>
      <c r="L125" s="70">
        <v>25</v>
      </c>
      <c r="M125" s="125">
        <f t="shared" si="6"/>
        <v>100</v>
      </c>
      <c r="N125" s="83">
        <f t="shared" si="7"/>
        <v>250</v>
      </c>
      <c r="O125" s="72" t="s">
        <v>547</v>
      </c>
      <c r="P125" s="66" t="s">
        <v>398</v>
      </c>
      <c r="Q125" s="66" t="s">
        <v>259</v>
      </c>
      <c r="R125" s="66">
        <v>17</v>
      </c>
      <c r="S125" s="66" t="s">
        <v>173</v>
      </c>
    </row>
    <row r="126" spans="1:19" x14ac:dyDescent="0.25">
      <c r="A126" s="70" t="s">
        <v>548</v>
      </c>
      <c r="B126" s="70" t="s">
        <v>545</v>
      </c>
      <c r="C126" s="80" t="s">
        <v>549</v>
      </c>
      <c r="D126" s="81">
        <v>0.09</v>
      </c>
      <c r="E126" s="70" t="s">
        <v>470</v>
      </c>
      <c r="F126" s="81">
        <f t="shared" si="4"/>
        <v>5.0399999999999993E-2</v>
      </c>
      <c r="G126" s="82">
        <v>0.12</v>
      </c>
      <c r="H126" s="116">
        <v>0.21</v>
      </c>
      <c r="I126" s="70"/>
      <c r="J126" s="70"/>
      <c r="K126" s="70">
        <f t="shared" si="5"/>
        <v>50</v>
      </c>
      <c r="L126" s="70">
        <v>25</v>
      </c>
      <c r="M126" s="125">
        <f t="shared" si="6"/>
        <v>100</v>
      </c>
      <c r="N126" s="83">
        <f t="shared" si="7"/>
        <v>250</v>
      </c>
      <c r="O126" s="72" t="s">
        <v>550</v>
      </c>
      <c r="P126" s="66" t="s">
        <v>398</v>
      </c>
      <c r="Q126" s="66" t="s">
        <v>259</v>
      </c>
      <c r="R126" s="66">
        <v>17</v>
      </c>
      <c r="S126" s="66" t="s">
        <v>177</v>
      </c>
    </row>
    <row r="127" spans="1:19" x14ac:dyDescent="0.25">
      <c r="A127" s="70" t="s">
        <v>551</v>
      </c>
      <c r="B127" s="70" t="s">
        <v>545</v>
      </c>
      <c r="C127" s="84" t="s">
        <v>552</v>
      </c>
      <c r="D127" s="81">
        <v>0.09</v>
      </c>
      <c r="E127" s="70" t="s">
        <v>470</v>
      </c>
      <c r="F127" s="81">
        <f t="shared" si="4"/>
        <v>5.0399999999999993E-2</v>
      </c>
      <c r="G127" s="82">
        <v>0.12</v>
      </c>
      <c r="H127" s="116">
        <v>0.21</v>
      </c>
      <c r="I127" s="70"/>
      <c r="J127" s="70"/>
      <c r="K127" s="70">
        <f t="shared" si="5"/>
        <v>50</v>
      </c>
      <c r="L127" s="70">
        <v>25</v>
      </c>
      <c r="M127" s="125">
        <f t="shared" si="6"/>
        <v>100</v>
      </c>
      <c r="N127" s="83">
        <f t="shared" si="7"/>
        <v>250</v>
      </c>
      <c r="O127" s="72" t="s">
        <v>553</v>
      </c>
      <c r="P127" s="66" t="s">
        <v>398</v>
      </c>
      <c r="Q127" s="66" t="s">
        <v>259</v>
      </c>
      <c r="R127" s="66">
        <v>17</v>
      </c>
      <c r="S127" s="66" t="s">
        <v>181</v>
      </c>
    </row>
    <row r="128" spans="1:19" x14ac:dyDescent="0.25">
      <c r="A128" s="70" t="s">
        <v>554</v>
      </c>
      <c r="B128" s="70" t="s">
        <v>545</v>
      </c>
      <c r="C128" s="80" t="s">
        <v>555</v>
      </c>
      <c r="D128" s="81">
        <v>0.24</v>
      </c>
      <c r="E128" s="70" t="s">
        <v>470</v>
      </c>
      <c r="F128" s="81">
        <f t="shared" si="4"/>
        <v>8.8199999999999987E-2</v>
      </c>
      <c r="G128" s="82">
        <v>0.21</v>
      </c>
      <c r="H128" s="116">
        <v>0.21</v>
      </c>
      <c r="I128" s="70"/>
      <c r="J128" s="70"/>
      <c r="K128" s="70">
        <f t="shared" si="5"/>
        <v>50</v>
      </c>
      <c r="L128" s="70">
        <v>25</v>
      </c>
      <c r="M128" s="125">
        <f t="shared" si="6"/>
        <v>100</v>
      </c>
      <c r="N128" s="83">
        <f t="shared" si="7"/>
        <v>250</v>
      </c>
      <c r="O128" s="72" t="s">
        <v>556</v>
      </c>
      <c r="P128" s="66" t="s">
        <v>398</v>
      </c>
      <c r="Q128" s="66" t="s">
        <v>259</v>
      </c>
      <c r="R128" s="66">
        <v>18</v>
      </c>
      <c r="S128" s="66" t="s">
        <v>173</v>
      </c>
    </row>
    <row r="129" spans="1:19" x14ac:dyDescent="0.25">
      <c r="A129" s="70" t="s">
        <v>557</v>
      </c>
      <c r="B129" s="70" t="s">
        <v>545</v>
      </c>
      <c r="C129" s="80" t="s">
        <v>558</v>
      </c>
      <c r="D129" s="81">
        <v>0.26</v>
      </c>
      <c r="E129" s="70" t="s">
        <v>470</v>
      </c>
      <c r="F129" s="81">
        <f t="shared" si="4"/>
        <v>0.54179999999999995</v>
      </c>
      <c r="G129" s="82">
        <v>1.29</v>
      </c>
      <c r="H129" s="116">
        <v>0.21</v>
      </c>
      <c r="I129" s="70"/>
      <c r="J129" s="70"/>
      <c r="K129" s="70">
        <f t="shared" si="5"/>
        <v>50</v>
      </c>
      <c r="L129" s="70">
        <v>25</v>
      </c>
      <c r="M129" s="125">
        <f t="shared" si="6"/>
        <v>100</v>
      </c>
      <c r="N129" s="83">
        <f t="shared" si="7"/>
        <v>250</v>
      </c>
      <c r="O129" s="72" t="s">
        <v>559</v>
      </c>
      <c r="P129" s="66" t="s">
        <v>398</v>
      </c>
      <c r="Q129" s="66" t="s">
        <v>259</v>
      </c>
      <c r="R129" s="66">
        <v>18</v>
      </c>
      <c r="S129" s="66" t="s">
        <v>177</v>
      </c>
    </row>
    <row r="130" spans="1:19" x14ac:dyDescent="0.25">
      <c r="A130" s="70" t="s">
        <v>560</v>
      </c>
      <c r="B130" s="70" t="s">
        <v>545</v>
      </c>
      <c r="C130" s="84" t="s">
        <v>561</v>
      </c>
      <c r="D130" s="81">
        <v>0.1</v>
      </c>
      <c r="E130" s="70" t="s">
        <v>470</v>
      </c>
      <c r="F130" s="81">
        <f t="shared" si="4"/>
        <v>0.23520000000000002</v>
      </c>
      <c r="G130" s="82">
        <v>0.56000000000000005</v>
      </c>
      <c r="H130" s="116">
        <v>0.21</v>
      </c>
      <c r="I130" s="70"/>
      <c r="J130" s="70">
        <v>0.44</v>
      </c>
      <c r="K130" s="70">
        <f t="shared" si="5"/>
        <v>50</v>
      </c>
      <c r="L130" s="70">
        <v>25</v>
      </c>
      <c r="M130" s="125">
        <f t="shared" si="6"/>
        <v>100</v>
      </c>
      <c r="N130" s="83">
        <f t="shared" si="7"/>
        <v>250</v>
      </c>
      <c r="O130" s="72" t="s">
        <v>562</v>
      </c>
      <c r="P130" s="66" t="s">
        <v>398</v>
      </c>
      <c r="Q130" s="66" t="s">
        <v>259</v>
      </c>
      <c r="R130" s="66">
        <v>18</v>
      </c>
      <c r="S130" s="66" t="s">
        <v>181</v>
      </c>
    </row>
    <row r="131" spans="1:19" x14ac:dyDescent="0.25">
      <c r="A131" s="70" t="s">
        <v>563</v>
      </c>
      <c r="B131" s="70" t="s">
        <v>545</v>
      </c>
      <c r="C131" s="80" t="s">
        <v>564</v>
      </c>
      <c r="D131" s="81">
        <v>0.41</v>
      </c>
      <c r="E131" s="70" t="s">
        <v>470</v>
      </c>
      <c r="F131" s="81">
        <f t="shared" si="4"/>
        <v>0.62580000000000002</v>
      </c>
      <c r="G131" s="82">
        <v>1.49</v>
      </c>
      <c r="H131" s="116">
        <v>0.21</v>
      </c>
      <c r="I131" s="70"/>
      <c r="J131" s="70"/>
      <c r="K131" s="70">
        <f t="shared" si="5"/>
        <v>50</v>
      </c>
      <c r="L131" s="70">
        <v>25</v>
      </c>
      <c r="M131" s="125">
        <f t="shared" si="6"/>
        <v>100</v>
      </c>
      <c r="N131" s="83">
        <f t="shared" si="7"/>
        <v>250</v>
      </c>
      <c r="O131" s="72" t="s">
        <v>565</v>
      </c>
      <c r="P131" s="66" t="s">
        <v>398</v>
      </c>
      <c r="Q131" s="66" t="s">
        <v>341</v>
      </c>
      <c r="R131" s="66">
        <v>1</v>
      </c>
      <c r="S131" s="66" t="s">
        <v>173</v>
      </c>
    </row>
    <row r="132" spans="1:19" x14ac:dyDescent="0.25">
      <c r="A132" s="70" t="s">
        <v>566</v>
      </c>
      <c r="B132" s="70" t="s">
        <v>545</v>
      </c>
      <c r="C132" s="80" t="s">
        <v>567</v>
      </c>
      <c r="D132" s="81">
        <v>0.4</v>
      </c>
      <c r="E132" s="70" t="s">
        <v>470</v>
      </c>
      <c r="F132" s="81">
        <f t="shared" si="4"/>
        <v>0.86099999999999988</v>
      </c>
      <c r="G132" s="82">
        <v>2.0499999999999998</v>
      </c>
      <c r="H132" s="116">
        <v>0.21</v>
      </c>
      <c r="I132" s="70"/>
      <c r="J132" s="70"/>
      <c r="K132" s="70">
        <f t="shared" si="5"/>
        <v>50</v>
      </c>
      <c r="L132" s="70">
        <v>25</v>
      </c>
      <c r="M132" s="125">
        <f t="shared" si="6"/>
        <v>100</v>
      </c>
      <c r="N132" s="83">
        <f t="shared" si="7"/>
        <v>250</v>
      </c>
      <c r="O132" s="72" t="s">
        <v>568</v>
      </c>
      <c r="P132" s="66" t="s">
        <v>398</v>
      </c>
      <c r="Q132" s="66" t="s">
        <v>341</v>
      </c>
      <c r="R132" s="66">
        <v>1</v>
      </c>
      <c r="S132" s="66" t="s">
        <v>177</v>
      </c>
    </row>
    <row r="133" spans="1:19" x14ac:dyDescent="0.25">
      <c r="A133" s="70" t="s">
        <v>569</v>
      </c>
      <c r="B133" s="70" t="s">
        <v>545</v>
      </c>
      <c r="C133" s="84" t="s">
        <v>570</v>
      </c>
      <c r="D133" s="81">
        <v>0.1</v>
      </c>
      <c r="E133" s="70" t="s">
        <v>470</v>
      </c>
      <c r="F133" s="81">
        <f t="shared" ref="F133:F196" si="8">G133*0.42</f>
        <v>0.64680000000000004</v>
      </c>
      <c r="G133" s="82">
        <v>1.54</v>
      </c>
      <c r="H133" s="116">
        <v>0.21</v>
      </c>
      <c r="I133" s="70"/>
      <c r="J133" s="70"/>
      <c r="K133" s="70">
        <f t="shared" ref="K133:K196" si="9">L133*2</f>
        <v>50</v>
      </c>
      <c r="L133" s="70">
        <v>25</v>
      </c>
      <c r="M133" s="125">
        <f t="shared" ref="M133:M196" si="10">L133*4</f>
        <v>100</v>
      </c>
      <c r="N133" s="83">
        <f t="shared" ref="N133:N196" si="11">L133*10</f>
        <v>250</v>
      </c>
      <c r="O133" s="72" t="s">
        <v>571</v>
      </c>
      <c r="P133" s="66" t="s">
        <v>398</v>
      </c>
      <c r="Q133" s="66" t="s">
        <v>341</v>
      </c>
      <c r="R133" s="66">
        <v>1</v>
      </c>
      <c r="S133" s="66" t="s">
        <v>181</v>
      </c>
    </row>
    <row r="134" spans="1:19" x14ac:dyDescent="0.25">
      <c r="A134" s="70" t="s">
        <v>572</v>
      </c>
      <c r="B134" s="70" t="s">
        <v>545</v>
      </c>
      <c r="C134" s="80" t="s">
        <v>573</v>
      </c>
      <c r="D134" s="81">
        <v>1.5</v>
      </c>
      <c r="E134" s="70" t="s">
        <v>470</v>
      </c>
      <c r="F134" s="81">
        <f t="shared" si="8"/>
        <v>0.83579999999999999</v>
      </c>
      <c r="G134" s="82">
        <v>1.99</v>
      </c>
      <c r="H134" s="116">
        <v>0.21</v>
      </c>
      <c r="I134" s="70"/>
      <c r="J134" s="70"/>
      <c r="K134" s="70">
        <f t="shared" si="9"/>
        <v>50</v>
      </c>
      <c r="L134" s="70">
        <v>25</v>
      </c>
      <c r="M134" s="125">
        <f t="shared" si="10"/>
        <v>100</v>
      </c>
      <c r="N134" s="83">
        <f t="shared" si="11"/>
        <v>250</v>
      </c>
      <c r="O134" s="72" t="s">
        <v>574</v>
      </c>
      <c r="P134" s="66" t="s">
        <v>398</v>
      </c>
      <c r="Q134" s="66" t="s">
        <v>341</v>
      </c>
      <c r="R134" s="66">
        <v>2</v>
      </c>
      <c r="S134" s="66" t="s">
        <v>173</v>
      </c>
    </row>
    <row r="135" spans="1:19" x14ac:dyDescent="0.25">
      <c r="A135" s="70" t="s">
        <v>575</v>
      </c>
      <c r="B135" s="70" t="s">
        <v>545</v>
      </c>
      <c r="C135" s="80" t="s">
        <v>576</v>
      </c>
      <c r="D135" s="81">
        <v>0.12</v>
      </c>
      <c r="E135" s="70" t="s">
        <v>470</v>
      </c>
      <c r="F135" s="81">
        <f t="shared" si="8"/>
        <v>1.6337999999999999</v>
      </c>
      <c r="G135" s="82">
        <v>3.89</v>
      </c>
      <c r="H135" s="116">
        <v>0.21</v>
      </c>
      <c r="I135" s="70"/>
      <c r="J135" s="70"/>
      <c r="K135" s="70">
        <f t="shared" si="9"/>
        <v>50</v>
      </c>
      <c r="L135" s="70">
        <v>25</v>
      </c>
      <c r="M135" s="125">
        <f t="shared" si="10"/>
        <v>100</v>
      </c>
      <c r="N135" s="83">
        <f t="shared" si="11"/>
        <v>250</v>
      </c>
      <c r="O135" s="72" t="s">
        <v>577</v>
      </c>
      <c r="P135" s="66" t="s">
        <v>398</v>
      </c>
      <c r="Q135" s="66" t="s">
        <v>341</v>
      </c>
      <c r="R135" s="66">
        <v>2</v>
      </c>
      <c r="S135" s="66" t="s">
        <v>177</v>
      </c>
    </row>
    <row r="136" spans="1:19" x14ac:dyDescent="0.25">
      <c r="A136" s="70" t="s">
        <v>578</v>
      </c>
      <c r="B136" s="70" t="s">
        <v>545</v>
      </c>
      <c r="C136" s="84" t="s">
        <v>579</v>
      </c>
      <c r="D136" s="81">
        <v>0.1</v>
      </c>
      <c r="E136" s="70" t="s">
        <v>470</v>
      </c>
      <c r="F136" s="81">
        <f t="shared" si="8"/>
        <v>0.87779999999999991</v>
      </c>
      <c r="G136" s="82">
        <v>2.09</v>
      </c>
      <c r="H136" s="116">
        <v>0.21</v>
      </c>
      <c r="I136" s="70"/>
      <c r="J136" s="70">
        <v>0.44</v>
      </c>
      <c r="K136" s="70">
        <f t="shared" si="9"/>
        <v>50</v>
      </c>
      <c r="L136" s="70">
        <v>25</v>
      </c>
      <c r="M136" s="125">
        <f t="shared" si="10"/>
        <v>100</v>
      </c>
      <c r="N136" s="83">
        <f t="shared" si="11"/>
        <v>250</v>
      </c>
      <c r="O136" s="72" t="s">
        <v>580</v>
      </c>
      <c r="P136" s="66" t="s">
        <v>398</v>
      </c>
      <c r="Q136" s="66" t="s">
        <v>341</v>
      </c>
      <c r="R136" s="66">
        <v>2</v>
      </c>
      <c r="S136" s="66" t="s">
        <v>181</v>
      </c>
    </row>
    <row r="137" spans="1:19" x14ac:dyDescent="0.25">
      <c r="A137" s="70" t="s">
        <v>581</v>
      </c>
      <c r="B137" s="70" t="s">
        <v>545</v>
      </c>
      <c r="C137" s="80" t="s">
        <v>582</v>
      </c>
      <c r="D137" s="81">
        <v>0.1</v>
      </c>
      <c r="E137" s="70" t="s">
        <v>470</v>
      </c>
      <c r="F137" s="81">
        <f t="shared" si="8"/>
        <v>1.869</v>
      </c>
      <c r="G137" s="82">
        <v>4.45</v>
      </c>
      <c r="H137" s="116">
        <v>0.21</v>
      </c>
      <c r="I137" s="70"/>
      <c r="J137" s="70"/>
      <c r="K137" s="70">
        <f t="shared" si="9"/>
        <v>50</v>
      </c>
      <c r="L137" s="70">
        <v>25</v>
      </c>
      <c r="M137" s="125">
        <f t="shared" si="10"/>
        <v>100</v>
      </c>
      <c r="N137" s="83">
        <f t="shared" si="11"/>
        <v>250</v>
      </c>
      <c r="O137" s="72" t="s">
        <v>583</v>
      </c>
      <c r="P137" s="66" t="s">
        <v>398</v>
      </c>
      <c r="Q137" s="66" t="s">
        <v>341</v>
      </c>
      <c r="R137" s="66">
        <v>3</v>
      </c>
      <c r="S137" s="66" t="s">
        <v>173</v>
      </c>
    </row>
    <row r="138" spans="1:19" x14ac:dyDescent="0.25">
      <c r="A138" s="70" t="s">
        <v>584</v>
      </c>
      <c r="B138" s="70" t="s">
        <v>545</v>
      </c>
      <c r="C138" s="84" t="s">
        <v>585</v>
      </c>
      <c r="D138" s="81">
        <v>0.25</v>
      </c>
      <c r="E138" s="70" t="s">
        <v>470</v>
      </c>
      <c r="F138" s="81">
        <f t="shared" si="8"/>
        <v>1.869</v>
      </c>
      <c r="G138" s="82">
        <v>4.45</v>
      </c>
      <c r="H138" s="116">
        <v>0.21</v>
      </c>
      <c r="I138" s="70"/>
      <c r="J138" s="70"/>
      <c r="K138" s="70">
        <f t="shared" si="9"/>
        <v>50</v>
      </c>
      <c r="L138" s="70">
        <v>25</v>
      </c>
      <c r="M138" s="125">
        <f t="shared" si="10"/>
        <v>100</v>
      </c>
      <c r="N138" s="83">
        <f t="shared" si="11"/>
        <v>250</v>
      </c>
      <c r="O138" s="72" t="s">
        <v>586</v>
      </c>
      <c r="P138" s="66" t="s">
        <v>398</v>
      </c>
      <c r="Q138" s="66" t="s">
        <v>341</v>
      </c>
      <c r="R138" s="66">
        <v>3</v>
      </c>
      <c r="S138" s="66" t="s">
        <v>177</v>
      </c>
    </row>
    <row r="139" spans="1:19" x14ac:dyDescent="0.25">
      <c r="A139" s="70" t="s">
        <v>587</v>
      </c>
      <c r="B139" s="70" t="s">
        <v>545</v>
      </c>
      <c r="C139" s="80" t="s">
        <v>588</v>
      </c>
      <c r="D139" s="81">
        <v>0.72</v>
      </c>
      <c r="E139" s="70" t="s">
        <v>470</v>
      </c>
      <c r="F139" s="81">
        <f t="shared" si="8"/>
        <v>0.65100000000000002</v>
      </c>
      <c r="G139" s="82">
        <v>1.55</v>
      </c>
      <c r="H139" s="116">
        <v>0.21</v>
      </c>
      <c r="I139" s="70"/>
      <c r="J139" s="70"/>
      <c r="K139" s="70">
        <f t="shared" si="9"/>
        <v>50</v>
      </c>
      <c r="L139" s="70">
        <v>25</v>
      </c>
      <c r="M139" s="125">
        <f t="shared" si="10"/>
        <v>100</v>
      </c>
      <c r="N139" s="83">
        <f t="shared" si="11"/>
        <v>250</v>
      </c>
      <c r="O139" s="72" t="s">
        <v>589</v>
      </c>
      <c r="P139" s="66" t="s">
        <v>398</v>
      </c>
      <c r="Q139" s="66" t="s">
        <v>341</v>
      </c>
      <c r="R139" s="66">
        <v>3</v>
      </c>
      <c r="S139" s="66" t="s">
        <v>181</v>
      </c>
    </row>
    <row r="140" spans="1:19" x14ac:dyDescent="0.25">
      <c r="A140" s="70" t="s">
        <v>590</v>
      </c>
      <c r="B140" s="70" t="s">
        <v>545</v>
      </c>
      <c r="C140" s="80" t="s">
        <v>591</v>
      </c>
      <c r="D140" s="81">
        <v>0.23</v>
      </c>
      <c r="E140" s="70" t="s">
        <v>470</v>
      </c>
      <c r="F140" s="81">
        <f t="shared" si="8"/>
        <v>2.919</v>
      </c>
      <c r="G140" s="82">
        <v>6.95</v>
      </c>
      <c r="H140" s="116">
        <v>0.21</v>
      </c>
      <c r="I140" s="70"/>
      <c r="J140" s="70">
        <v>0.32</v>
      </c>
      <c r="K140" s="70">
        <f t="shared" si="9"/>
        <v>50</v>
      </c>
      <c r="L140" s="70">
        <v>25</v>
      </c>
      <c r="M140" s="125">
        <f t="shared" si="10"/>
        <v>100</v>
      </c>
      <c r="N140" s="83">
        <f t="shared" si="11"/>
        <v>250</v>
      </c>
      <c r="O140" s="72" t="s">
        <v>592</v>
      </c>
      <c r="P140" s="66" t="s">
        <v>398</v>
      </c>
      <c r="Q140" s="66" t="s">
        <v>341</v>
      </c>
      <c r="R140" s="66">
        <v>4</v>
      </c>
      <c r="S140" s="66" t="s">
        <v>173</v>
      </c>
    </row>
    <row r="141" spans="1:19" x14ac:dyDescent="0.25">
      <c r="A141" s="70" t="s">
        <v>593</v>
      </c>
      <c r="B141" s="70" t="s">
        <v>545</v>
      </c>
      <c r="C141" s="80" t="s">
        <v>594</v>
      </c>
      <c r="D141" s="81">
        <v>1.25</v>
      </c>
      <c r="E141" s="70" t="s">
        <v>470</v>
      </c>
      <c r="F141" s="81">
        <f t="shared" si="8"/>
        <v>0.58379999999999999</v>
      </c>
      <c r="G141" s="82">
        <v>1.39</v>
      </c>
      <c r="H141" s="116">
        <v>0.21</v>
      </c>
      <c r="I141" s="70"/>
      <c r="J141" s="70"/>
      <c r="K141" s="70">
        <f t="shared" si="9"/>
        <v>50</v>
      </c>
      <c r="L141" s="70">
        <v>25</v>
      </c>
      <c r="M141" s="125">
        <f t="shared" si="10"/>
        <v>100</v>
      </c>
      <c r="N141" s="83">
        <f t="shared" si="11"/>
        <v>250</v>
      </c>
      <c r="O141" s="72" t="s">
        <v>595</v>
      </c>
      <c r="P141" s="66" t="s">
        <v>398</v>
      </c>
      <c r="Q141" s="66" t="s">
        <v>341</v>
      </c>
      <c r="R141" s="66">
        <v>4</v>
      </c>
      <c r="S141" s="66" t="s">
        <v>177</v>
      </c>
    </row>
    <row r="142" spans="1:19" x14ac:dyDescent="0.25">
      <c r="A142" s="70" t="s">
        <v>596</v>
      </c>
      <c r="B142" s="70" t="s">
        <v>545</v>
      </c>
      <c r="C142" s="80" t="s">
        <v>597</v>
      </c>
      <c r="D142" s="81">
        <v>2</v>
      </c>
      <c r="E142" s="70" t="s">
        <v>470</v>
      </c>
      <c r="F142" s="81">
        <f t="shared" si="8"/>
        <v>0.75180000000000002</v>
      </c>
      <c r="G142" s="82">
        <v>1.79</v>
      </c>
      <c r="H142" s="116">
        <v>0.21</v>
      </c>
      <c r="I142" s="70"/>
      <c r="J142" s="70"/>
      <c r="K142" s="70">
        <f t="shared" si="9"/>
        <v>50</v>
      </c>
      <c r="L142" s="70">
        <v>25</v>
      </c>
      <c r="M142" s="125">
        <f t="shared" si="10"/>
        <v>100</v>
      </c>
      <c r="N142" s="83">
        <f t="shared" si="11"/>
        <v>250</v>
      </c>
      <c r="O142" s="72" t="s">
        <v>598</v>
      </c>
      <c r="P142" s="66" t="s">
        <v>398</v>
      </c>
      <c r="Q142" s="66" t="s">
        <v>341</v>
      </c>
      <c r="R142" s="66">
        <v>4</v>
      </c>
      <c r="S142" s="66" t="s">
        <v>181</v>
      </c>
    </row>
    <row r="143" spans="1:19" x14ac:dyDescent="0.25">
      <c r="A143" s="70" t="s">
        <v>599</v>
      </c>
      <c r="B143" s="70" t="s">
        <v>545</v>
      </c>
      <c r="C143" s="80" t="s">
        <v>600</v>
      </c>
      <c r="D143" s="81">
        <v>0.315</v>
      </c>
      <c r="E143" s="70" t="s">
        <v>470</v>
      </c>
      <c r="F143" s="81">
        <f t="shared" si="8"/>
        <v>2.1630000000000003</v>
      </c>
      <c r="G143" s="82">
        <v>5.15</v>
      </c>
      <c r="H143" s="116">
        <v>0.21</v>
      </c>
      <c r="I143" s="70"/>
      <c r="J143" s="70">
        <v>0.44</v>
      </c>
      <c r="K143" s="70">
        <f t="shared" si="9"/>
        <v>50</v>
      </c>
      <c r="L143" s="70">
        <v>25</v>
      </c>
      <c r="M143" s="125">
        <f t="shared" si="10"/>
        <v>100</v>
      </c>
      <c r="N143" s="83">
        <f t="shared" si="11"/>
        <v>250</v>
      </c>
      <c r="O143" s="72" t="s">
        <v>601</v>
      </c>
      <c r="P143" s="66" t="s">
        <v>398</v>
      </c>
      <c r="Q143" s="66" t="s">
        <v>341</v>
      </c>
      <c r="R143" s="66">
        <v>5</v>
      </c>
      <c r="S143" s="66" t="s">
        <v>173</v>
      </c>
    </row>
    <row r="144" spans="1:19" x14ac:dyDescent="0.25">
      <c r="A144" s="70" t="s">
        <v>602</v>
      </c>
      <c r="B144" s="70" t="s">
        <v>545</v>
      </c>
      <c r="C144" s="80" t="s">
        <v>603</v>
      </c>
      <c r="D144" s="81">
        <v>0.222</v>
      </c>
      <c r="E144" s="70" t="s">
        <v>470</v>
      </c>
      <c r="F144" s="81">
        <f t="shared" si="8"/>
        <v>1.6337999999999999</v>
      </c>
      <c r="G144" s="82">
        <v>3.89</v>
      </c>
      <c r="H144" s="116">
        <v>0.21</v>
      </c>
      <c r="I144" s="70"/>
      <c r="J144" s="70"/>
      <c r="K144" s="70">
        <f t="shared" si="9"/>
        <v>50</v>
      </c>
      <c r="L144" s="70">
        <v>25</v>
      </c>
      <c r="M144" s="125">
        <f t="shared" si="10"/>
        <v>100</v>
      </c>
      <c r="N144" s="83">
        <f t="shared" si="11"/>
        <v>250</v>
      </c>
      <c r="O144" s="72" t="s">
        <v>604</v>
      </c>
      <c r="P144" s="66" t="s">
        <v>398</v>
      </c>
      <c r="Q144" s="66" t="s">
        <v>341</v>
      </c>
      <c r="R144" s="66">
        <v>5</v>
      </c>
      <c r="S144" s="66" t="s">
        <v>177</v>
      </c>
    </row>
    <row r="145" spans="1:19" x14ac:dyDescent="0.25">
      <c r="A145" s="70" t="s">
        <v>605</v>
      </c>
      <c r="B145" s="70" t="s">
        <v>545</v>
      </c>
      <c r="C145" s="80" t="s">
        <v>606</v>
      </c>
      <c r="D145" s="81">
        <v>0.20599999999999999</v>
      </c>
      <c r="E145" s="70" t="s">
        <v>470</v>
      </c>
      <c r="F145" s="81">
        <f t="shared" si="8"/>
        <v>1.6337999999999999</v>
      </c>
      <c r="G145" s="82">
        <v>3.89</v>
      </c>
      <c r="H145" s="116">
        <v>0.21</v>
      </c>
      <c r="I145" s="70"/>
      <c r="J145" s="70"/>
      <c r="K145" s="70">
        <f t="shared" si="9"/>
        <v>50</v>
      </c>
      <c r="L145" s="70">
        <v>25</v>
      </c>
      <c r="M145" s="125">
        <f t="shared" si="10"/>
        <v>100</v>
      </c>
      <c r="N145" s="83">
        <f t="shared" si="11"/>
        <v>250</v>
      </c>
      <c r="O145" s="72" t="s">
        <v>607</v>
      </c>
      <c r="P145" s="66" t="s">
        <v>398</v>
      </c>
      <c r="Q145" s="66" t="s">
        <v>341</v>
      </c>
      <c r="R145" s="66">
        <v>5</v>
      </c>
      <c r="S145" s="66" t="s">
        <v>181</v>
      </c>
    </row>
    <row r="146" spans="1:19" x14ac:dyDescent="0.25">
      <c r="A146" s="70" t="s">
        <v>608</v>
      </c>
      <c r="B146" s="70" t="s">
        <v>545</v>
      </c>
      <c r="C146" s="84" t="s">
        <v>609</v>
      </c>
      <c r="D146" s="81">
        <v>0.65</v>
      </c>
      <c r="E146" s="70" t="s">
        <v>470</v>
      </c>
      <c r="F146" s="81">
        <f t="shared" si="8"/>
        <v>2.1630000000000003</v>
      </c>
      <c r="G146" s="82">
        <v>5.15</v>
      </c>
      <c r="H146" s="116">
        <v>0.21</v>
      </c>
      <c r="I146" s="70"/>
      <c r="J146" s="70"/>
      <c r="K146" s="70">
        <f t="shared" si="9"/>
        <v>50</v>
      </c>
      <c r="L146" s="70">
        <v>25</v>
      </c>
      <c r="M146" s="125">
        <f t="shared" si="10"/>
        <v>100</v>
      </c>
      <c r="N146" s="83">
        <f t="shared" si="11"/>
        <v>250</v>
      </c>
      <c r="O146" s="72" t="s">
        <v>610</v>
      </c>
      <c r="P146" s="66" t="s">
        <v>398</v>
      </c>
      <c r="Q146" s="66" t="s">
        <v>341</v>
      </c>
      <c r="R146" s="66">
        <v>6</v>
      </c>
      <c r="S146" s="66" t="s">
        <v>173</v>
      </c>
    </row>
    <row r="147" spans="1:19" x14ac:dyDescent="0.25">
      <c r="A147" s="70" t="s">
        <v>611</v>
      </c>
      <c r="B147" s="70" t="s">
        <v>545</v>
      </c>
      <c r="C147" s="80" t="s">
        <v>612</v>
      </c>
      <c r="D147" s="81">
        <v>0.19</v>
      </c>
      <c r="E147" s="70" t="s">
        <v>470</v>
      </c>
      <c r="F147" s="81">
        <f t="shared" si="8"/>
        <v>2.7090000000000001</v>
      </c>
      <c r="G147" s="82">
        <v>6.45</v>
      </c>
      <c r="H147" s="116">
        <v>0.21</v>
      </c>
      <c r="I147" s="70"/>
      <c r="J147" s="70">
        <v>0.44</v>
      </c>
      <c r="K147" s="70">
        <f t="shared" si="9"/>
        <v>50</v>
      </c>
      <c r="L147" s="70">
        <v>25</v>
      </c>
      <c r="M147" s="125">
        <f t="shared" si="10"/>
        <v>100</v>
      </c>
      <c r="N147" s="83">
        <f t="shared" si="11"/>
        <v>250</v>
      </c>
      <c r="O147" s="72" t="s">
        <v>613</v>
      </c>
      <c r="P147" s="66" t="s">
        <v>398</v>
      </c>
      <c r="Q147" s="66" t="s">
        <v>341</v>
      </c>
      <c r="R147" s="66">
        <v>6</v>
      </c>
      <c r="S147" s="66" t="s">
        <v>177</v>
      </c>
    </row>
    <row r="148" spans="1:19" x14ac:dyDescent="0.25">
      <c r="A148" s="70" t="s">
        <v>614</v>
      </c>
      <c r="B148" s="70" t="s">
        <v>545</v>
      </c>
      <c r="C148" s="84" t="s">
        <v>615</v>
      </c>
      <c r="D148" s="81">
        <v>0.2</v>
      </c>
      <c r="E148" s="70" t="s">
        <v>470</v>
      </c>
      <c r="F148" s="81">
        <f t="shared" si="8"/>
        <v>3.339</v>
      </c>
      <c r="G148" s="82">
        <v>7.95</v>
      </c>
      <c r="H148" s="116">
        <v>0.21</v>
      </c>
      <c r="I148" s="70"/>
      <c r="J148" s="70">
        <v>0.3</v>
      </c>
      <c r="K148" s="70">
        <f t="shared" si="9"/>
        <v>50</v>
      </c>
      <c r="L148" s="70">
        <v>25</v>
      </c>
      <c r="M148" s="125">
        <f t="shared" si="10"/>
        <v>100</v>
      </c>
      <c r="N148" s="83">
        <f t="shared" si="11"/>
        <v>250</v>
      </c>
      <c r="O148" s="72" t="s">
        <v>616</v>
      </c>
      <c r="P148" s="66" t="s">
        <v>398</v>
      </c>
      <c r="Q148" s="66" t="s">
        <v>341</v>
      </c>
      <c r="R148" s="66">
        <v>6</v>
      </c>
      <c r="S148" s="66" t="s">
        <v>181</v>
      </c>
    </row>
    <row r="149" spans="1:19" x14ac:dyDescent="0.25">
      <c r="A149" s="70" t="s">
        <v>617</v>
      </c>
      <c r="B149" s="70" t="s">
        <v>545</v>
      </c>
      <c r="C149" s="84" t="s">
        <v>618</v>
      </c>
      <c r="D149" s="81">
        <v>0.2</v>
      </c>
      <c r="E149" s="70" t="s">
        <v>470</v>
      </c>
      <c r="F149" s="81">
        <f t="shared" si="8"/>
        <v>5.9849999999999994</v>
      </c>
      <c r="G149" s="82">
        <v>14.25</v>
      </c>
      <c r="H149" s="116">
        <v>0.21</v>
      </c>
      <c r="I149" s="70"/>
      <c r="J149" s="70">
        <v>0.32</v>
      </c>
      <c r="K149" s="70">
        <f t="shared" si="9"/>
        <v>50</v>
      </c>
      <c r="L149" s="70">
        <v>25</v>
      </c>
      <c r="M149" s="125">
        <f t="shared" si="10"/>
        <v>100</v>
      </c>
      <c r="N149" s="83">
        <f t="shared" si="11"/>
        <v>250</v>
      </c>
      <c r="O149" s="72" t="s">
        <v>619</v>
      </c>
      <c r="P149" s="66" t="s">
        <v>398</v>
      </c>
      <c r="Q149" s="66" t="s">
        <v>341</v>
      </c>
      <c r="R149" s="66">
        <v>7</v>
      </c>
      <c r="S149" s="66" t="s">
        <v>173</v>
      </c>
    </row>
    <row r="150" spans="1:19" x14ac:dyDescent="0.25">
      <c r="A150" s="70" t="s">
        <v>620</v>
      </c>
      <c r="B150" s="70" t="s">
        <v>621</v>
      </c>
      <c r="C150" s="80" t="s">
        <v>622</v>
      </c>
      <c r="D150" s="81">
        <v>0.1</v>
      </c>
      <c r="E150" s="70" t="s">
        <v>450</v>
      </c>
      <c r="F150" s="81">
        <f t="shared" si="8"/>
        <v>0.105</v>
      </c>
      <c r="G150" s="82">
        <v>0.25</v>
      </c>
      <c r="H150" s="116">
        <v>0.21</v>
      </c>
      <c r="I150" s="70"/>
      <c r="J150" s="70"/>
      <c r="K150" s="70">
        <f t="shared" si="9"/>
        <v>200</v>
      </c>
      <c r="L150" s="70">
        <v>100</v>
      </c>
      <c r="M150" s="125">
        <f t="shared" si="10"/>
        <v>400</v>
      </c>
      <c r="N150" s="83">
        <f t="shared" si="11"/>
        <v>1000</v>
      </c>
      <c r="O150" s="72" t="s">
        <v>623</v>
      </c>
      <c r="P150" s="66" t="s">
        <v>398</v>
      </c>
      <c r="Q150" s="66" t="s">
        <v>172</v>
      </c>
      <c r="R150" s="66">
        <v>1</v>
      </c>
      <c r="S150" s="66" t="s">
        <v>173</v>
      </c>
    </row>
    <row r="151" spans="1:19" x14ac:dyDescent="0.25">
      <c r="A151" s="70" t="s">
        <v>624</v>
      </c>
      <c r="B151" s="70" t="s">
        <v>621</v>
      </c>
      <c r="C151" s="80" t="s">
        <v>625</v>
      </c>
      <c r="D151" s="81">
        <v>0.08</v>
      </c>
      <c r="E151" s="70" t="s">
        <v>450</v>
      </c>
      <c r="F151" s="81">
        <f t="shared" si="8"/>
        <v>8.4000000000000005E-2</v>
      </c>
      <c r="G151" s="82">
        <v>0.2</v>
      </c>
      <c r="H151" s="116">
        <v>0.21</v>
      </c>
      <c r="I151" s="70"/>
      <c r="J151" s="70"/>
      <c r="K151" s="70">
        <f t="shared" si="9"/>
        <v>200</v>
      </c>
      <c r="L151" s="70">
        <v>100</v>
      </c>
      <c r="M151" s="125">
        <f t="shared" si="10"/>
        <v>400</v>
      </c>
      <c r="N151" s="83">
        <f t="shared" si="11"/>
        <v>1000</v>
      </c>
      <c r="O151" s="72" t="s">
        <v>626</v>
      </c>
      <c r="P151" s="66" t="s">
        <v>398</v>
      </c>
      <c r="Q151" s="66" t="s">
        <v>172</v>
      </c>
      <c r="R151" s="66">
        <v>1</v>
      </c>
      <c r="S151" s="66" t="s">
        <v>177</v>
      </c>
    </row>
    <row r="152" spans="1:19" x14ac:dyDescent="0.25">
      <c r="A152" s="70" t="s">
        <v>627</v>
      </c>
      <c r="B152" s="70" t="s">
        <v>621</v>
      </c>
      <c r="C152" s="84" t="s">
        <v>628</v>
      </c>
      <c r="D152" s="81">
        <v>0.1</v>
      </c>
      <c r="E152" s="70" t="s">
        <v>450</v>
      </c>
      <c r="F152" s="81">
        <f t="shared" si="8"/>
        <v>0.1638</v>
      </c>
      <c r="G152" s="82">
        <v>0.39</v>
      </c>
      <c r="H152" s="116">
        <v>0.21</v>
      </c>
      <c r="I152" s="70"/>
      <c r="J152" s="70"/>
      <c r="K152" s="70">
        <f t="shared" si="9"/>
        <v>200</v>
      </c>
      <c r="L152" s="70">
        <v>100</v>
      </c>
      <c r="M152" s="125">
        <f t="shared" si="10"/>
        <v>400</v>
      </c>
      <c r="N152" s="83">
        <f t="shared" si="11"/>
        <v>1000</v>
      </c>
      <c r="O152" s="72" t="s">
        <v>629</v>
      </c>
      <c r="P152" s="66" t="s">
        <v>398</v>
      </c>
      <c r="Q152" s="66" t="s">
        <v>172</v>
      </c>
      <c r="R152" s="66">
        <v>1</v>
      </c>
      <c r="S152" s="66" t="s">
        <v>181</v>
      </c>
    </row>
    <row r="153" spans="1:19" x14ac:dyDescent="0.25">
      <c r="A153" s="70" t="s">
        <v>630</v>
      </c>
      <c r="B153" s="70" t="s">
        <v>621</v>
      </c>
      <c r="C153" s="84" t="s">
        <v>631</v>
      </c>
      <c r="D153" s="81">
        <v>0.1</v>
      </c>
      <c r="E153" s="70" t="s">
        <v>450</v>
      </c>
      <c r="F153" s="81">
        <f t="shared" si="8"/>
        <v>0.13439999999999999</v>
      </c>
      <c r="G153" s="82">
        <v>0.32</v>
      </c>
      <c r="H153" s="116">
        <v>0.21</v>
      </c>
      <c r="I153" s="70"/>
      <c r="J153" s="70"/>
      <c r="K153" s="70">
        <f t="shared" si="9"/>
        <v>200</v>
      </c>
      <c r="L153" s="70">
        <v>100</v>
      </c>
      <c r="M153" s="125">
        <f t="shared" si="10"/>
        <v>400</v>
      </c>
      <c r="N153" s="83">
        <f t="shared" si="11"/>
        <v>1000</v>
      </c>
      <c r="O153" s="72" t="s">
        <v>632</v>
      </c>
      <c r="P153" s="66" t="s">
        <v>398</v>
      </c>
      <c r="Q153" s="66" t="s">
        <v>172</v>
      </c>
      <c r="R153" s="66">
        <v>2</v>
      </c>
      <c r="S153" s="66" t="s">
        <v>173</v>
      </c>
    </row>
    <row r="154" spans="1:19" x14ac:dyDescent="0.25">
      <c r="A154" s="70" t="s">
        <v>633</v>
      </c>
      <c r="B154" s="70" t="s">
        <v>621</v>
      </c>
      <c r="C154" s="84" t="s">
        <v>634</v>
      </c>
      <c r="D154" s="81">
        <v>0.15</v>
      </c>
      <c r="E154" s="70" t="s">
        <v>450</v>
      </c>
      <c r="F154" s="81">
        <f t="shared" si="8"/>
        <v>0.105</v>
      </c>
      <c r="G154" s="82">
        <v>0.25</v>
      </c>
      <c r="H154" s="116">
        <v>0.21</v>
      </c>
      <c r="I154" s="70"/>
      <c r="J154" s="70"/>
      <c r="K154" s="70">
        <f t="shared" si="9"/>
        <v>200</v>
      </c>
      <c r="L154" s="70">
        <v>100</v>
      </c>
      <c r="M154" s="125">
        <f t="shared" si="10"/>
        <v>400</v>
      </c>
      <c r="N154" s="83">
        <f t="shared" si="11"/>
        <v>1000</v>
      </c>
      <c r="O154" s="72" t="s">
        <v>635</v>
      </c>
      <c r="P154" s="66" t="s">
        <v>398</v>
      </c>
      <c r="Q154" s="66" t="s">
        <v>172</v>
      </c>
      <c r="R154" s="66">
        <v>2</v>
      </c>
      <c r="S154" s="66" t="s">
        <v>177</v>
      </c>
    </row>
    <row r="155" spans="1:19" x14ac:dyDescent="0.25">
      <c r="A155" s="70" t="s">
        <v>636</v>
      </c>
      <c r="B155" s="70" t="s">
        <v>621</v>
      </c>
      <c r="C155" s="84" t="s">
        <v>637</v>
      </c>
      <c r="D155" s="81">
        <v>0.1</v>
      </c>
      <c r="E155" s="70" t="s">
        <v>450</v>
      </c>
      <c r="F155" s="81">
        <f t="shared" si="8"/>
        <v>0.15959999999999999</v>
      </c>
      <c r="G155" s="82">
        <v>0.38</v>
      </c>
      <c r="H155" s="116">
        <v>0.21</v>
      </c>
      <c r="I155" s="70"/>
      <c r="J155" s="70"/>
      <c r="K155" s="70">
        <f t="shared" si="9"/>
        <v>200</v>
      </c>
      <c r="L155" s="70">
        <v>100</v>
      </c>
      <c r="M155" s="125">
        <f t="shared" si="10"/>
        <v>400</v>
      </c>
      <c r="N155" s="83">
        <f t="shared" si="11"/>
        <v>1000</v>
      </c>
      <c r="O155" s="72" t="s">
        <v>638</v>
      </c>
      <c r="P155" s="66" t="s">
        <v>398</v>
      </c>
      <c r="Q155" s="66" t="s">
        <v>172</v>
      </c>
      <c r="R155" s="66">
        <v>2</v>
      </c>
      <c r="S155" s="66" t="s">
        <v>181</v>
      </c>
    </row>
    <row r="156" spans="1:19" x14ac:dyDescent="0.25">
      <c r="A156" s="70" t="s">
        <v>639</v>
      </c>
      <c r="B156" s="70" t="s">
        <v>640</v>
      </c>
      <c r="C156" s="80" t="s">
        <v>641</v>
      </c>
      <c r="D156" s="81">
        <v>0.15</v>
      </c>
      <c r="E156" s="70" t="s">
        <v>248</v>
      </c>
      <c r="F156" s="81">
        <f t="shared" si="8"/>
        <v>0.1638</v>
      </c>
      <c r="G156" s="82">
        <v>0.39</v>
      </c>
      <c r="H156" s="116">
        <v>0.21</v>
      </c>
      <c r="I156" s="70"/>
      <c r="J156" s="70"/>
      <c r="K156" s="70">
        <f t="shared" si="9"/>
        <v>200</v>
      </c>
      <c r="L156" s="70">
        <v>100</v>
      </c>
      <c r="M156" s="125">
        <f t="shared" si="10"/>
        <v>400</v>
      </c>
      <c r="N156" s="83">
        <f t="shared" si="11"/>
        <v>1000</v>
      </c>
      <c r="O156" s="72" t="s">
        <v>642</v>
      </c>
      <c r="P156" s="66" t="s">
        <v>171</v>
      </c>
      <c r="Q156" s="66" t="s">
        <v>643</v>
      </c>
      <c r="R156" s="66">
        <v>1</v>
      </c>
      <c r="S156" s="66" t="s">
        <v>173</v>
      </c>
    </row>
    <row r="157" spans="1:19" x14ac:dyDescent="0.25">
      <c r="A157" s="70" t="s">
        <v>644</v>
      </c>
      <c r="B157" s="70" t="s">
        <v>640</v>
      </c>
      <c r="C157" s="80" t="s">
        <v>645</v>
      </c>
      <c r="D157" s="81">
        <v>0.25</v>
      </c>
      <c r="E157" s="70" t="s">
        <v>646</v>
      </c>
      <c r="F157" s="81">
        <f t="shared" si="8"/>
        <v>0.34439999999999998</v>
      </c>
      <c r="G157" s="82">
        <v>0.82</v>
      </c>
      <c r="H157" s="116">
        <v>0.21</v>
      </c>
      <c r="I157" s="70"/>
      <c r="J157" s="70"/>
      <c r="K157" s="70">
        <f t="shared" si="9"/>
        <v>200</v>
      </c>
      <c r="L157" s="70">
        <v>100</v>
      </c>
      <c r="M157" s="125">
        <f t="shared" si="10"/>
        <v>400</v>
      </c>
      <c r="N157" s="83">
        <f t="shared" si="11"/>
        <v>1000</v>
      </c>
      <c r="O157" s="72" t="s">
        <v>647</v>
      </c>
      <c r="P157" s="66" t="s">
        <v>171</v>
      </c>
      <c r="Q157" s="66" t="s">
        <v>643</v>
      </c>
      <c r="R157" s="66">
        <v>1</v>
      </c>
      <c r="S157" s="66" t="s">
        <v>177</v>
      </c>
    </row>
    <row r="158" spans="1:19" x14ac:dyDescent="0.25">
      <c r="A158" s="70" t="s">
        <v>648</v>
      </c>
      <c r="B158" s="70" t="s">
        <v>640</v>
      </c>
      <c r="C158" s="80" t="s">
        <v>649</v>
      </c>
      <c r="D158" s="81">
        <v>0.25</v>
      </c>
      <c r="E158" s="70" t="s">
        <v>646</v>
      </c>
      <c r="F158" s="81">
        <f t="shared" si="8"/>
        <v>0.34439999999999998</v>
      </c>
      <c r="G158" s="82">
        <v>0.82</v>
      </c>
      <c r="H158" s="116">
        <v>0.21</v>
      </c>
      <c r="I158" s="70"/>
      <c r="J158" s="70"/>
      <c r="K158" s="70">
        <f t="shared" si="9"/>
        <v>200</v>
      </c>
      <c r="L158" s="70">
        <v>100</v>
      </c>
      <c r="M158" s="125">
        <f t="shared" si="10"/>
        <v>400</v>
      </c>
      <c r="N158" s="83">
        <f t="shared" si="11"/>
        <v>1000</v>
      </c>
      <c r="O158" s="72" t="s">
        <v>650</v>
      </c>
      <c r="P158" s="66" t="s">
        <v>171</v>
      </c>
      <c r="Q158" s="66" t="s">
        <v>643</v>
      </c>
      <c r="R158" s="66">
        <v>1</v>
      </c>
      <c r="S158" s="66" t="s">
        <v>181</v>
      </c>
    </row>
    <row r="159" spans="1:19" x14ac:dyDescent="0.25">
      <c r="A159" s="70" t="s">
        <v>651</v>
      </c>
      <c r="B159" s="70" t="s">
        <v>640</v>
      </c>
      <c r="C159" s="80" t="s">
        <v>652</v>
      </c>
      <c r="D159" s="81">
        <v>2</v>
      </c>
      <c r="E159" s="70" t="s">
        <v>386</v>
      </c>
      <c r="F159" s="81">
        <f t="shared" si="8"/>
        <v>1.3397999999999999</v>
      </c>
      <c r="G159" s="82">
        <v>3.19</v>
      </c>
      <c r="H159" s="116">
        <v>0.21</v>
      </c>
      <c r="I159" s="70"/>
      <c r="J159" s="70"/>
      <c r="K159" s="70">
        <f t="shared" si="9"/>
        <v>100</v>
      </c>
      <c r="L159" s="70">
        <v>50</v>
      </c>
      <c r="M159" s="125">
        <f t="shared" si="10"/>
        <v>200</v>
      </c>
      <c r="N159" s="83">
        <f t="shared" si="11"/>
        <v>500</v>
      </c>
      <c r="O159" s="72" t="s">
        <v>653</v>
      </c>
      <c r="P159" s="66" t="s">
        <v>171</v>
      </c>
      <c r="Q159" s="66" t="s">
        <v>643</v>
      </c>
      <c r="R159" s="66">
        <v>2</v>
      </c>
      <c r="S159" s="66" t="s">
        <v>173</v>
      </c>
    </row>
    <row r="160" spans="1:19" x14ac:dyDescent="0.25">
      <c r="A160" s="70" t="s">
        <v>654</v>
      </c>
      <c r="B160" s="70" t="s">
        <v>640</v>
      </c>
      <c r="C160" s="80" t="s">
        <v>655</v>
      </c>
      <c r="D160" s="81">
        <v>0.25</v>
      </c>
      <c r="E160" s="70" t="s">
        <v>184</v>
      </c>
      <c r="F160" s="81">
        <f t="shared" si="8"/>
        <v>0.58379999999999999</v>
      </c>
      <c r="G160" s="82">
        <v>1.39</v>
      </c>
      <c r="H160" s="116">
        <v>0.21</v>
      </c>
      <c r="I160" s="70"/>
      <c r="J160" s="70"/>
      <c r="K160" s="70">
        <f t="shared" si="9"/>
        <v>100</v>
      </c>
      <c r="L160" s="70">
        <v>50</v>
      </c>
      <c r="M160" s="125">
        <f t="shared" si="10"/>
        <v>200</v>
      </c>
      <c r="N160" s="83">
        <f t="shared" si="11"/>
        <v>500</v>
      </c>
      <c r="O160" s="72" t="s">
        <v>656</v>
      </c>
      <c r="P160" s="66" t="s">
        <v>171</v>
      </c>
      <c r="Q160" s="66" t="s">
        <v>643</v>
      </c>
      <c r="R160" s="66">
        <v>2</v>
      </c>
      <c r="S160" s="66" t="s">
        <v>177</v>
      </c>
    </row>
    <row r="161" spans="1:19" x14ac:dyDescent="0.25">
      <c r="A161" s="70" t="s">
        <v>657</v>
      </c>
      <c r="B161" s="70" t="s">
        <v>640</v>
      </c>
      <c r="C161" s="80" t="s">
        <v>658</v>
      </c>
      <c r="D161" s="81">
        <v>0.5</v>
      </c>
      <c r="E161" s="70" t="s">
        <v>646</v>
      </c>
      <c r="F161" s="81">
        <f t="shared" si="8"/>
        <v>1.0290000000000001</v>
      </c>
      <c r="G161" s="82">
        <v>2.4500000000000002</v>
      </c>
      <c r="H161" s="116">
        <v>0.21</v>
      </c>
      <c r="I161" s="70"/>
      <c r="J161" s="70"/>
      <c r="K161" s="70">
        <f t="shared" si="9"/>
        <v>200</v>
      </c>
      <c r="L161" s="70">
        <v>100</v>
      </c>
      <c r="M161" s="125">
        <f t="shared" si="10"/>
        <v>400</v>
      </c>
      <c r="N161" s="83">
        <f t="shared" si="11"/>
        <v>1000</v>
      </c>
      <c r="O161" s="72" t="s">
        <v>659</v>
      </c>
      <c r="P161" s="66" t="s">
        <v>171</v>
      </c>
      <c r="Q161" s="66" t="s">
        <v>643</v>
      </c>
      <c r="R161" s="66">
        <v>2</v>
      </c>
      <c r="S161" s="66" t="s">
        <v>181</v>
      </c>
    </row>
    <row r="162" spans="1:19" x14ac:dyDescent="0.25">
      <c r="A162" s="70" t="s">
        <v>660</v>
      </c>
      <c r="B162" s="70" t="s">
        <v>640</v>
      </c>
      <c r="C162" s="80" t="s">
        <v>661</v>
      </c>
      <c r="D162" s="81">
        <v>0.3</v>
      </c>
      <c r="E162" s="70" t="s">
        <v>248</v>
      </c>
      <c r="F162" s="81">
        <f t="shared" si="8"/>
        <v>1.2558</v>
      </c>
      <c r="G162" s="82">
        <v>2.99</v>
      </c>
      <c r="H162" s="116">
        <v>0.21</v>
      </c>
      <c r="I162" s="70"/>
      <c r="J162" s="70"/>
      <c r="K162" s="70">
        <f t="shared" si="9"/>
        <v>100</v>
      </c>
      <c r="L162" s="70">
        <v>50</v>
      </c>
      <c r="M162" s="125">
        <f t="shared" si="10"/>
        <v>200</v>
      </c>
      <c r="N162" s="83">
        <f t="shared" si="11"/>
        <v>500</v>
      </c>
      <c r="O162" s="72" t="s">
        <v>662</v>
      </c>
      <c r="P162" s="66" t="s">
        <v>171</v>
      </c>
      <c r="Q162" s="66" t="s">
        <v>643</v>
      </c>
      <c r="R162" s="66">
        <v>3</v>
      </c>
      <c r="S162" s="66" t="s">
        <v>173</v>
      </c>
    </row>
    <row r="163" spans="1:19" x14ac:dyDescent="0.25">
      <c r="A163" s="70" t="s">
        <v>663</v>
      </c>
      <c r="B163" s="70" t="s">
        <v>640</v>
      </c>
      <c r="C163" s="80" t="s">
        <v>664</v>
      </c>
      <c r="D163" s="81">
        <v>0.3</v>
      </c>
      <c r="E163" s="70" t="s">
        <v>248</v>
      </c>
      <c r="F163" s="81">
        <f t="shared" si="8"/>
        <v>1.2558</v>
      </c>
      <c r="G163" s="82">
        <v>2.99</v>
      </c>
      <c r="H163" s="116">
        <v>0.21</v>
      </c>
      <c r="I163" s="70"/>
      <c r="J163" s="70"/>
      <c r="K163" s="70">
        <f t="shared" si="9"/>
        <v>100</v>
      </c>
      <c r="L163" s="70">
        <v>50</v>
      </c>
      <c r="M163" s="125">
        <f t="shared" si="10"/>
        <v>200</v>
      </c>
      <c r="N163" s="83">
        <f t="shared" si="11"/>
        <v>500</v>
      </c>
      <c r="O163" s="72" t="s">
        <v>665</v>
      </c>
      <c r="P163" s="66" t="s">
        <v>171</v>
      </c>
      <c r="Q163" s="66" t="s">
        <v>643</v>
      </c>
      <c r="R163" s="66">
        <v>3</v>
      </c>
      <c r="S163" s="66" t="s">
        <v>177</v>
      </c>
    </row>
    <row r="164" spans="1:19" x14ac:dyDescent="0.25">
      <c r="A164" s="70" t="s">
        <v>666</v>
      </c>
      <c r="B164" s="70" t="s">
        <v>640</v>
      </c>
      <c r="C164" s="80" t="s">
        <v>667</v>
      </c>
      <c r="D164" s="81">
        <v>2</v>
      </c>
      <c r="E164" s="70" t="s">
        <v>386</v>
      </c>
      <c r="F164" s="81">
        <f t="shared" si="8"/>
        <v>10.478999999999999</v>
      </c>
      <c r="G164" s="82">
        <v>24.95</v>
      </c>
      <c r="H164" s="116">
        <v>0.21</v>
      </c>
      <c r="I164" s="70"/>
      <c r="J164" s="70"/>
      <c r="K164" s="70">
        <f t="shared" si="9"/>
        <v>50</v>
      </c>
      <c r="L164" s="70">
        <v>25</v>
      </c>
      <c r="M164" s="125">
        <f t="shared" si="10"/>
        <v>100</v>
      </c>
      <c r="N164" s="83">
        <f t="shared" si="11"/>
        <v>250</v>
      </c>
      <c r="O164" s="72" t="s">
        <v>668</v>
      </c>
      <c r="P164" s="66" t="s">
        <v>171</v>
      </c>
      <c r="Q164" s="66" t="s">
        <v>643</v>
      </c>
      <c r="R164" s="66">
        <v>3</v>
      </c>
      <c r="S164" s="66" t="s">
        <v>181</v>
      </c>
    </row>
    <row r="165" spans="1:19" x14ac:dyDescent="0.25">
      <c r="A165" s="70" t="s">
        <v>669</v>
      </c>
      <c r="B165" s="70" t="s">
        <v>640</v>
      </c>
      <c r="C165" s="80" t="s">
        <v>670</v>
      </c>
      <c r="D165" s="81">
        <v>2.5</v>
      </c>
      <c r="E165" s="70" t="s">
        <v>646</v>
      </c>
      <c r="F165" s="81">
        <f t="shared" si="8"/>
        <v>7.1189999999999998</v>
      </c>
      <c r="G165" s="82">
        <v>16.95</v>
      </c>
      <c r="H165" s="116">
        <v>0.21</v>
      </c>
      <c r="I165" s="70"/>
      <c r="J165" s="70"/>
      <c r="K165" s="70">
        <f t="shared" si="9"/>
        <v>50</v>
      </c>
      <c r="L165" s="70">
        <v>25</v>
      </c>
      <c r="M165" s="125">
        <f t="shared" si="10"/>
        <v>100</v>
      </c>
      <c r="N165" s="83">
        <f t="shared" si="11"/>
        <v>250</v>
      </c>
      <c r="O165" s="72" t="s">
        <v>671</v>
      </c>
      <c r="P165" s="66" t="s">
        <v>171</v>
      </c>
      <c r="Q165" s="66" t="s">
        <v>643</v>
      </c>
      <c r="R165" s="66">
        <v>4</v>
      </c>
      <c r="S165" s="66" t="s">
        <v>173</v>
      </c>
    </row>
    <row r="166" spans="1:19" x14ac:dyDescent="0.25">
      <c r="A166" s="70" t="s">
        <v>672</v>
      </c>
      <c r="B166" s="70" t="s">
        <v>673</v>
      </c>
      <c r="C166" s="80" t="s">
        <v>674</v>
      </c>
      <c r="D166" s="81">
        <v>0.12</v>
      </c>
      <c r="E166" s="85" t="s">
        <v>450</v>
      </c>
      <c r="F166" s="81">
        <f t="shared" si="8"/>
        <v>0.105</v>
      </c>
      <c r="G166" s="82">
        <v>0.25</v>
      </c>
      <c r="H166" s="116">
        <v>0.21</v>
      </c>
      <c r="I166" s="70"/>
      <c r="J166" s="70"/>
      <c r="K166" s="70">
        <f t="shared" si="9"/>
        <v>600</v>
      </c>
      <c r="L166" s="70">
        <v>300</v>
      </c>
      <c r="M166" s="125">
        <f t="shared" si="10"/>
        <v>1200</v>
      </c>
      <c r="N166" s="83">
        <f t="shared" si="11"/>
        <v>3000</v>
      </c>
      <c r="O166" s="72" t="s">
        <v>675</v>
      </c>
      <c r="P166" s="66" t="s">
        <v>171</v>
      </c>
      <c r="Q166" s="66" t="s">
        <v>643</v>
      </c>
      <c r="R166" s="66">
        <v>4</v>
      </c>
      <c r="S166" s="66" t="s">
        <v>177</v>
      </c>
    </row>
    <row r="167" spans="1:19" x14ac:dyDescent="0.25">
      <c r="A167" s="70" t="s">
        <v>676</v>
      </c>
      <c r="B167" s="70" t="s">
        <v>673</v>
      </c>
      <c r="C167" s="80" t="s">
        <v>677</v>
      </c>
      <c r="D167" s="81">
        <v>8.0000000000000002E-3</v>
      </c>
      <c r="E167" s="85" t="s">
        <v>450</v>
      </c>
      <c r="F167" s="81">
        <f t="shared" si="8"/>
        <v>4.2000000000000003E-2</v>
      </c>
      <c r="G167" s="82">
        <v>0.1</v>
      </c>
      <c r="H167" s="116">
        <v>0.21</v>
      </c>
      <c r="I167" s="70"/>
      <c r="J167" s="70"/>
      <c r="K167" s="70">
        <f t="shared" si="9"/>
        <v>600</v>
      </c>
      <c r="L167" s="70">
        <v>300</v>
      </c>
      <c r="M167" s="125">
        <f t="shared" si="10"/>
        <v>1200</v>
      </c>
      <c r="N167" s="83">
        <f t="shared" si="11"/>
        <v>3000</v>
      </c>
      <c r="O167" s="72" t="s">
        <v>678</v>
      </c>
      <c r="P167" s="66" t="s">
        <v>171</v>
      </c>
      <c r="Q167" s="66" t="s">
        <v>643</v>
      </c>
      <c r="R167" s="66">
        <v>4</v>
      </c>
      <c r="S167" s="66" t="s">
        <v>181</v>
      </c>
    </row>
    <row r="168" spans="1:19" x14ac:dyDescent="0.25">
      <c r="A168" s="70" t="s">
        <v>679</v>
      </c>
      <c r="B168" s="70" t="s">
        <v>673</v>
      </c>
      <c r="C168" s="80" t="s">
        <v>680</v>
      </c>
      <c r="D168" s="81">
        <v>7.0000000000000007E-2</v>
      </c>
      <c r="E168" s="85" t="s">
        <v>450</v>
      </c>
      <c r="F168" s="81">
        <f t="shared" si="8"/>
        <v>6.3E-2</v>
      </c>
      <c r="G168" s="82">
        <v>0.15</v>
      </c>
      <c r="H168" s="116">
        <v>0.21</v>
      </c>
      <c r="I168" s="70"/>
      <c r="J168" s="70"/>
      <c r="K168" s="70">
        <f t="shared" si="9"/>
        <v>600</v>
      </c>
      <c r="L168" s="70">
        <v>300</v>
      </c>
      <c r="M168" s="125">
        <f t="shared" si="10"/>
        <v>1200</v>
      </c>
      <c r="N168" s="83">
        <f t="shared" si="11"/>
        <v>3000</v>
      </c>
      <c r="O168" s="72" t="s">
        <v>681</v>
      </c>
      <c r="P168" s="66" t="s">
        <v>171</v>
      </c>
      <c r="Q168" s="66" t="s">
        <v>643</v>
      </c>
      <c r="R168" s="66">
        <v>5</v>
      </c>
      <c r="S168" s="66" t="s">
        <v>173</v>
      </c>
    </row>
    <row r="169" spans="1:19" x14ac:dyDescent="0.25">
      <c r="A169" s="70" t="s">
        <v>682</v>
      </c>
      <c r="B169" s="70" t="s">
        <v>673</v>
      </c>
      <c r="C169" s="80" t="s">
        <v>683</v>
      </c>
      <c r="D169" s="81">
        <v>1.2999999999999999E-2</v>
      </c>
      <c r="E169" s="85" t="s">
        <v>450</v>
      </c>
      <c r="F169" s="81">
        <f t="shared" si="8"/>
        <v>6.7199999999999996E-2</v>
      </c>
      <c r="G169" s="82">
        <v>0.16</v>
      </c>
      <c r="H169" s="116">
        <v>0.21</v>
      </c>
      <c r="I169" s="70"/>
      <c r="J169" s="70"/>
      <c r="K169" s="70">
        <f t="shared" si="9"/>
        <v>600</v>
      </c>
      <c r="L169" s="70">
        <v>300</v>
      </c>
      <c r="M169" s="125">
        <f t="shared" si="10"/>
        <v>1200</v>
      </c>
      <c r="N169" s="83">
        <f t="shared" si="11"/>
        <v>3000</v>
      </c>
      <c r="O169" s="72" t="s">
        <v>684</v>
      </c>
      <c r="P169" s="66" t="s">
        <v>171</v>
      </c>
      <c r="Q169" s="66" t="s">
        <v>643</v>
      </c>
      <c r="R169" s="66">
        <v>5</v>
      </c>
      <c r="S169" s="66" t="s">
        <v>177</v>
      </c>
    </row>
    <row r="170" spans="1:19" x14ac:dyDescent="0.25">
      <c r="A170" s="70" t="s">
        <v>685</v>
      </c>
      <c r="B170" s="70" t="s">
        <v>673</v>
      </c>
      <c r="C170" s="80" t="s">
        <v>686</v>
      </c>
      <c r="D170" s="81">
        <v>7.0000000000000007E-2</v>
      </c>
      <c r="E170" s="85" t="s">
        <v>450</v>
      </c>
      <c r="F170" s="81">
        <f t="shared" si="8"/>
        <v>6.3E-2</v>
      </c>
      <c r="G170" s="82">
        <v>0.15</v>
      </c>
      <c r="H170" s="116">
        <v>0.21</v>
      </c>
      <c r="I170" s="70"/>
      <c r="J170" s="70"/>
      <c r="K170" s="70">
        <f t="shared" si="9"/>
        <v>600</v>
      </c>
      <c r="L170" s="70">
        <v>300</v>
      </c>
      <c r="M170" s="125">
        <f t="shared" si="10"/>
        <v>1200</v>
      </c>
      <c r="N170" s="83">
        <f t="shared" si="11"/>
        <v>3000</v>
      </c>
      <c r="O170" s="72" t="s">
        <v>687</v>
      </c>
      <c r="P170" s="66" t="s">
        <v>171</v>
      </c>
      <c r="Q170" s="66" t="s">
        <v>643</v>
      </c>
      <c r="R170" s="66">
        <v>5</v>
      </c>
      <c r="S170" s="66" t="s">
        <v>181</v>
      </c>
    </row>
    <row r="171" spans="1:19" x14ac:dyDescent="0.25">
      <c r="A171" s="70" t="s">
        <v>688</v>
      </c>
      <c r="B171" s="70" t="s">
        <v>673</v>
      </c>
      <c r="C171" s="80" t="s">
        <v>689</v>
      </c>
      <c r="D171" s="81">
        <v>7.0000000000000007E-2</v>
      </c>
      <c r="E171" s="85" t="s">
        <v>450</v>
      </c>
      <c r="F171" s="81">
        <f t="shared" si="8"/>
        <v>8.4000000000000005E-2</v>
      </c>
      <c r="G171" s="82">
        <v>0.2</v>
      </c>
      <c r="H171" s="116">
        <v>0.21</v>
      </c>
      <c r="I171" s="70"/>
      <c r="J171" s="70"/>
      <c r="K171" s="70">
        <f t="shared" si="9"/>
        <v>600</v>
      </c>
      <c r="L171" s="70">
        <v>300</v>
      </c>
      <c r="M171" s="125">
        <f t="shared" si="10"/>
        <v>1200</v>
      </c>
      <c r="N171" s="83">
        <f t="shared" si="11"/>
        <v>3000</v>
      </c>
      <c r="O171" s="72" t="s">
        <v>690</v>
      </c>
      <c r="P171" s="66" t="s">
        <v>171</v>
      </c>
      <c r="Q171" s="66" t="s">
        <v>643</v>
      </c>
      <c r="R171" s="66">
        <v>6</v>
      </c>
      <c r="S171" s="66" t="s">
        <v>173</v>
      </c>
    </row>
    <row r="172" spans="1:19" x14ac:dyDescent="0.25">
      <c r="A172" s="85" t="s">
        <v>691</v>
      </c>
      <c r="B172" s="85" t="s">
        <v>673</v>
      </c>
      <c r="C172" s="85" t="s">
        <v>692</v>
      </c>
      <c r="D172" s="81">
        <v>0.11</v>
      </c>
      <c r="E172" s="85" t="s">
        <v>450</v>
      </c>
      <c r="F172" s="81">
        <f t="shared" si="8"/>
        <v>0.105</v>
      </c>
      <c r="G172" s="82">
        <v>0.25</v>
      </c>
      <c r="H172" s="116">
        <v>0.21</v>
      </c>
      <c r="I172" s="70"/>
      <c r="J172" s="70"/>
      <c r="K172" s="70">
        <f t="shared" si="9"/>
        <v>600</v>
      </c>
      <c r="L172" s="70">
        <v>300</v>
      </c>
      <c r="M172" s="125">
        <f t="shared" si="10"/>
        <v>1200</v>
      </c>
      <c r="N172" s="83">
        <f t="shared" si="11"/>
        <v>3000</v>
      </c>
      <c r="O172" s="72" t="s">
        <v>693</v>
      </c>
      <c r="P172" s="66" t="s">
        <v>171</v>
      </c>
      <c r="Q172" s="66" t="s">
        <v>643</v>
      </c>
      <c r="R172" s="66">
        <v>6</v>
      </c>
      <c r="S172" s="66" t="s">
        <v>177</v>
      </c>
    </row>
    <row r="173" spans="1:19" x14ac:dyDescent="0.25">
      <c r="A173" s="70" t="s">
        <v>694</v>
      </c>
      <c r="B173" s="70" t="s">
        <v>673</v>
      </c>
      <c r="C173" s="80" t="s">
        <v>695</v>
      </c>
      <c r="D173" s="81">
        <v>0.12</v>
      </c>
      <c r="E173" s="85" t="s">
        <v>450</v>
      </c>
      <c r="F173" s="81">
        <f t="shared" si="8"/>
        <v>0.12179999999999999</v>
      </c>
      <c r="G173" s="82">
        <v>0.28999999999999998</v>
      </c>
      <c r="H173" s="116">
        <v>0.21</v>
      </c>
      <c r="I173" s="70"/>
      <c r="J173" s="70"/>
      <c r="K173" s="70">
        <f t="shared" si="9"/>
        <v>600</v>
      </c>
      <c r="L173" s="70">
        <v>300</v>
      </c>
      <c r="M173" s="125">
        <f t="shared" si="10"/>
        <v>1200</v>
      </c>
      <c r="N173" s="83">
        <f t="shared" si="11"/>
        <v>3000</v>
      </c>
      <c r="O173" s="72" t="s">
        <v>696</v>
      </c>
      <c r="P173" s="66" t="s">
        <v>171</v>
      </c>
      <c r="Q173" s="66" t="s">
        <v>643</v>
      </c>
      <c r="R173" s="66">
        <v>6</v>
      </c>
      <c r="S173" s="66" t="s">
        <v>181</v>
      </c>
    </row>
    <row r="174" spans="1:19" x14ac:dyDescent="0.25">
      <c r="A174" s="70" t="s">
        <v>697</v>
      </c>
      <c r="B174" s="70" t="s">
        <v>673</v>
      </c>
      <c r="C174" s="80" t="s">
        <v>698</v>
      </c>
      <c r="D174" s="81">
        <v>0.19</v>
      </c>
      <c r="E174" s="85" t="s">
        <v>450</v>
      </c>
      <c r="F174" s="81">
        <f t="shared" si="8"/>
        <v>0.126</v>
      </c>
      <c r="G174" s="82">
        <v>0.3</v>
      </c>
      <c r="H174" s="116">
        <v>0.21</v>
      </c>
      <c r="I174" s="70"/>
      <c r="J174" s="70"/>
      <c r="K174" s="70">
        <f t="shared" si="9"/>
        <v>600</v>
      </c>
      <c r="L174" s="70">
        <v>300</v>
      </c>
      <c r="M174" s="125">
        <f t="shared" si="10"/>
        <v>1200</v>
      </c>
      <c r="N174" s="83">
        <f t="shared" si="11"/>
        <v>3000</v>
      </c>
      <c r="O174" s="72" t="s">
        <v>699</v>
      </c>
      <c r="P174" s="66" t="s">
        <v>171</v>
      </c>
      <c r="Q174" s="66" t="s">
        <v>643</v>
      </c>
      <c r="R174" s="66">
        <v>7</v>
      </c>
      <c r="S174" s="66" t="s">
        <v>173</v>
      </c>
    </row>
    <row r="175" spans="1:19" x14ac:dyDescent="0.25">
      <c r="A175" s="70" t="s">
        <v>700</v>
      </c>
      <c r="B175" s="70" t="s">
        <v>673</v>
      </c>
      <c r="C175" s="80" t="s">
        <v>701</v>
      </c>
      <c r="D175" s="81">
        <v>8.9999999999999993E-3</v>
      </c>
      <c r="E175" s="85" t="s">
        <v>450</v>
      </c>
      <c r="F175" s="81">
        <f t="shared" si="8"/>
        <v>5.8800000000000005E-2</v>
      </c>
      <c r="G175" s="82">
        <v>0.14000000000000001</v>
      </c>
      <c r="H175" s="116">
        <v>0.21</v>
      </c>
      <c r="I175" s="70"/>
      <c r="J175" s="70"/>
      <c r="K175" s="70">
        <f t="shared" si="9"/>
        <v>600</v>
      </c>
      <c r="L175" s="70">
        <v>300</v>
      </c>
      <c r="M175" s="125">
        <f t="shared" si="10"/>
        <v>1200</v>
      </c>
      <c r="N175" s="83">
        <f t="shared" si="11"/>
        <v>3000</v>
      </c>
      <c r="O175" s="72" t="s">
        <v>702</v>
      </c>
      <c r="P175" s="66" t="s">
        <v>171</v>
      </c>
      <c r="Q175" s="66" t="s">
        <v>643</v>
      </c>
      <c r="R175" s="66">
        <v>7</v>
      </c>
      <c r="S175" s="66" t="s">
        <v>177</v>
      </c>
    </row>
    <row r="176" spans="1:19" x14ac:dyDescent="0.25">
      <c r="A176" s="70" t="s">
        <v>703</v>
      </c>
      <c r="B176" s="70" t="s">
        <v>673</v>
      </c>
      <c r="C176" s="80" t="s">
        <v>704</v>
      </c>
      <c r="D176" s="81">
        <v>7.0000000000000001E-3</v>
      </c>
      <c r="E176" s="85" t="s">
        <v>450</v>
      </c>
      <c r="F176" s="81">
        <f t="shared" si="8"/>
        <v>4.2000000000000003E-2</v>
      </c>
      <c r="G176" s="82">
        <v>0.1</v>
      </c>
      <c r="H176" s="116">
        <v>0.21</v>
      </c>
      <c r="I176" s="70"/>
      <c r="J176" s="70"/>
      <c r="K176" s="70">
        <f t="shared" si="9"/>
        <v>600</v>
      </c>
      <c r="L176" s="70">
        <v>300</v>
      </c>
      <c r="M176" s="125">
        <f t="shared" si="10"/>
        <v>1200</v>
      </c>
      <c r="N176" s="83">
        <f t="shared" si="11"/>
        <v>3000</v>
      </c>
      <c r="O176" s="72" t="s">
        <v>705</v>
      </c>
      <c r="P176" s="66" t="s">
        <v>171</v>
      </c>
      <c r="Q176" s="66" t="s">
        <v>643</v>
      </c>
      <c r="R176" s="66">
        <v>7</v>
      </c>
      <c r="S176" s="66" t="s">
        <v>181</v>
      </c>
    </row>
    <row r="177" spans="1:19" x14ac:dyDescent="0.25">
      <c r="A177" s="70" t="s">
        <v>706</v>
      </c>
      <c r="B177" s="70" t="s">
        <v>673</v>
      </c>
      <c r="C177" s="80" t="s">
        <v>707</v>
      </c>
      <c r="D177" s="81">
        <v>0.41</v>
      </c>
      <c r="E177" s="85" t="s">
        <v>450</v>
      </c>
      <c r="F177" s="81">
        <f t="shared" si="8"/>
        <v>2.1000000000000001E-2</v>
      </c>
      <c r="G177" s="82">
        <v>0.05</v>
      </c>
      <c r="H177" s="116">
        <v>0.21</v>
      </c>
      <c r="I177" s="70"/>
      <c r="J177" s="70"/>
      <c r="K177" s="70">
        <f t="shared" si="9"/>
        <v>600</v>
      </c>
      <c r="L177" s="70">
        <v>300</v>
      </c>
      <c r="M177" s="125">
        <f t="shared" si="10"/>
        <v>1200</v>
      </c>
      <c r="N177" s="83">
        <f t="shared" si="11"/>
        <v>3000</v>
      </c>
      <c r="O177" s="72" t="s">
        <v>708</v>
      </c>
      <c r="P177" s="66" t="s">
        <v>171</v>
      </c>
      <c r="Q177" s="66" t="s">
        <v>643</v>
      </c>
      <c r="R177" s="66">
        <v>8</v>
      </c>
      <c r="S177" s="66" t="s">
        <v>173</v>
      </c>
    </row>
    <row r="178" spans="1:19" x14ac:dyDescent="0.25">
      <c r="A178" s="70" t="s">
        <v>709</v>
      </c>
      <c r="B178" s="70" t="s">
        <v>673</v>
      </c>
      <c r="C178" s="80" t="s">
        <v>710</v>
      </c>
      <c r="D178" s="81">
        <v>7.0000000000000007E-2</v>
      </c>
      <c r="E178" s="85" t="s">
        <v>450</v>
      </c>
      <c r="F178" s="81">
        <f t="shared" si="8"/>
        <v>7.1400000000000005E-2</v>
      </c>
      <c r="G178" s="82">
        <v>0.17</v>
      </c>
      <c r="H178" s="116">
        <v>0.21</v>
      </c>
      <c r="I178" s="70"/>
      <c r="J178" s="70"/>
      <c r="K178" s="70">
        <f t="shared" si="9"/>
        <v>600</v>
      </c>
      <c r="L178" s="70">
        <v>300</v>
      </c>
      <c r="M178" s="125">
        <f t="shared" si="10"/>
        <v>1200</v>
      </c>
      <c r="N178" s="83">
        <f t="shared" si="11"/>
        <v>3000</v>
      </c>
      <c r="O178" s="72" t="s">
        <v>711</v>
      </c>
      <c r="P178" s="66" t="s">
        <v>171</v>
      </c>
      <c r="Q178" s="66" t="s">
        <v>643</v>
      </c>
      <c r="R178" s="66">
        <v>8</v>
      </c>
      <c r="S178" s="66" t="s">
        <v>177</v>
      </c>
    </row>
    <row r="179" spans="1:19" x14ac:dyDescent="0.25">
      <c r="A179" s="70" t="s">
        <v>712</v>
      </c>
      <c r="B179" s="70" t="s">
        <v>673</v>
      </c>
      <c r="C179" s="80" t="s">
        <v>713</v>
      </c>
      <c r="D179" s="81">
        <v>8.0000000000000002E-3</v>
      </c>
      <c r="E179" s="85" t="s">
        <v>450</v>
      </c>
      <c r="F179" s="81">
        <f t="shared" si="8"/>
        <v>5.0399999999999993E-2</v>
      </c>
      <c r="G179" s="82">
        <v>0.12</v>
      </c>
      <c r="H179" s="116">
        <v>0.21</v>
      </c>
      <c r="I179" s="70"/>
      <c r="J179" s="70"/>
      <c r="K179" s="70">
        <f t="shared" si="9"/>
        <v>600</v>
      </c>
      <c r="L179" s="70">
        <v>300</v>
      </c>
      <c r="M179" s="125">
        <f t="shared" si="10"/>
        <v>1200</v>
      </c>
      <c r="N179" s="83">
        <f t="shared" si="11"/>
        <v>3000</v>
      </c>
      <c r="O179" s="72" t="s">
        <v>714</v>
      </c>
      <c r="P179" s="66" t="s">
        <v>171</v>
      </c>
      <c r="Q179" s="66" t="s">
        <v>643</v>
      </c>
      <c r="R179" s="66">
        <v>8</v>
      </c>
      <c r="S179" s="66" t="s">
        <v>181</v>
      </c>
    </row>
    <row r="180" spans="1:19" x14ac:dyDescent="0.25">
      <c r="A180" s="70" t="s">
        <v>715</v>
      </c>
      <c r="B180" s="70" t="s">
        <v>673</v>
      </c>
      <c r="C180" s="80" t="s">
        <v>716</v>
      </c>
      <c r="D180" s="81">
        <v>0.1</v>
      </c>
      <c r="E180" s="85" t="s">
        <v>450</v>
      </c>
      <c r="F180" s="81">
        <f t="shared" si="8"/>
        <v>0.105</v>
      </c>
      <c r="G180" s="82">
        <v>0.25</v>
      </c>
      <c r="H180" s="116">
        <v>0.21</v>
      </c>
      <c r="I180" s="70"/>
      <c r="J180" s="70"/>
      <c r="K180" s="70">
        <f t="shared" si="9"/>
        <v>600</v>
      </c>
      <c r="L180" s="70">
        <v>300</v>
      </c>
      <c r="M180" s="125">
        <f t="shared" si="10"/>
        <v>1200</v>
      </c>
      <c r="N180" s="83">
        <f t="shared" si="11"/>
        <v>3000</v>
      </c>
      <c r="O180" s="72" t="s">
        <v>717</v>
      </c>
      <c r="P180" s="66" t="s">
        <v>171</v>
      </c>
      <c r="Q180" s="66" t="s">
        <v>643</v>
      </c>
      <c r="R180" s="66">
        <v>9</v>
      </c>
      <c r="S180" s="66" t="s">
        <v>173</v>
      </c>
    </row>
    <row r="181" spans="1:19" x14ac:dyDescent="0.25">
      <c r="A181" s="70" t="s">
        <v>718</v>
      </c>
      <c r="B181" s="70" t="s">
        <v>673</v>
      </c>
      <c r="C181" s="80" t="s">
        <v>719</v>
      </c>
      <c r="D181" s="81">
        <v>1.0999999999999999E-2</v>
      </c>
      <c r="E181" s="85" t="s">
        <v>450</v>
      </c>
      <c r="F181" s="81">
        <f t="shared" si="8"/>
        <v>5.0399999999999993E-2</v>
      </c>
      <c r="G181" s="82">
        <v>0.12</v>
      </c>
      <c r="H181" s="116">
        <v>0.21</v>
      </c>
      <c r="I181" s="70"/>
      <c r="J181" s="70"/>
      <c r="K181" s="70">
        <f t="shared" si="9"/>
        <v>600</v>
      </c>
      <c r="L181" s="70">
        <v>300</v>
      </c>
      <c r="M181" s="125">
        <f t="shared" si="10"/>
        <v>1200</v>
      </c>
      <c r="N181" s="83">
        <f t="shared" si="11"/>
        <v>3000</v>
      </c>
      <c r="O181" s="72" t="s">
        <v>720</v>
      </c>
      <c r="P181" s="66" t="s">
        <v>171</v>
      </c>
      <c r="Q181" s="66" t="s">
        <v>643</v>
      </c>
      <c r="R181" s="66">
        <v>9</v>
      </c>
      <c r="S181" s="66" t="s">
        <v>177</v>
      </c>
    </row>
    <row r="182" spans="1:19" x14ac:dyDescent="0.25">
      <c r="A182" s="70" t="s">
        <v>721</v>
      </c>
      <c r="B182" s="70" t="s">
        <v>673</v>
      </c>
      <c r="C182" s="80" t="s">
        <v>722</v>
      </c>
      <c r="D182" s="81">
        <v>0.01</v>
      </c>
      <c r="E182" s="85" t="s">
        <v>450</v>
      </c>
      <c r="F182" s="81">
        <f t="shared" si="8"/>
        <v>5.8800000000000005E-2</v>
      </c>
      <c r="G182" s="82">
        <v>0.14000000000000001</v>
      </c>
      <c r="H182" s="116">
        <v>0.21</v>
      </c>
      <c r="I182" s="70"/>
      <c r="J182" s="70"/>
      <c r="K182" s="70">
        <f t="shared" si="9"/>
        <v>600</v>
      </c>
      <c r="L182" s="70">
        <v>300</v>
      </c>
      <c r="M182" s="125">
        <f t="shared" si="10"/>
        <v>1200</v>
      </c>
      <c r="N182" s="83">
        <f t="shared" si="11"/>
        <v>3000</v>
      </c>
      <c r="O182" s="72" t="s">
        <v>723</v>
      </c>
      <c r="P182" s="66" t="s">
        <v>171</v>
      </c>
      <c r="Q182" s="66" t="s">
        <v>643</v>
      </c>
      <c r="R182" s="66">
        <v>9</v>
      </c>
      <c r="S182" s="66" t="s">
        <v>181</v>
      </c>
    </row>
    <row r="183" spans="1:19" x14ac:dyDescent="0.25">
      <c r="A183" s="70" t="s">
        <v>724</v>
      </c>
      <c r="B183" s="70" t="s">
        <v>673</v>
      </c>
      <c r="C183" s="80" t="s">
        <v>725</v>
      </c>
      <c r="D183" s="81">
        <v>0.11</v>
      </c>
      <c r="E183" s="85" t="s">
        <v>450</v>
      </c>
      <c r="F183" s="81">
        <f t="shared" si="8"/>
        <v>0.10920000000000001</v>
      </c>
      <c r="G183" s="82">
        <v>0.26</v>
      </c>
      <c r="H183" s="116">
        <v>0.21</v>
      </c>
      <c r="I183" s="70"/>
      <c r="J183" s="70"/>
      <c r="K183" s="70">
        <f t="shared" si="9"/>
        <v>600</v>
      </c>
      <c r="L183" s="70">
        <v>300</v>
      </c>
      <c r="M183" s="125">
        <f t="shared" si="10"/>
        <v>1200</v>
      </c>
      <c r="N183" s="83">
        <f t="shared" si="11"/>
        <v>3000</v>
      </c>
      <c r="O183" s="72" t="s">
        <v>726</v>
      </c>
      <c r="P183" s="66" t="s">
        <v>171</v>
      </c>
      <c r="Q183" s="66" t="s">
        <v>643</v>
      </c>
      <c r="R183" s="66">
        <v>10</v>
      </c>
      <c r="S183" s="66" t="s">
        <v>173</v>
      </c>
    </row>
    <row r="184" spans="1:19" x14ac:dyDescent="0.25">
      <c r="A184" s="70" t="s">
        <v>727</v>
      </c>
      <c r="B184" s="70" t="s">
        <v>673</v>
      </c>
      <c r="C184" s="80" t="s">
        <v>728</v>
      </c>
      <c r="D184" s="81">
        <v>0.11</v>
      </c>
      <c r="E184" s="85" t="s">
        <v>450</v>
      </c>
      <c r="F184" s="81">
        <f t="shared" si="8"/>
        <v>0.105</v>
      </c>
      <c r="G184" s="82">
        <v>0.25</v>
      </c>
      <c r="H184" s="116">
        <v>0.21</v>
      </c>
      <c r="I184" s="70"/>
      <c r="J184" s="70"/>
      <c r="K184" s="70">
        <f t="shared" si="9"/>
        <v>600</v>
      </c>
      <c r="L184" s="70">
        <v>300</v>
      </c>
      <c r="M184" s="125">
        <f t="shared" si="10"/>
        <v>1200</v>
      </c>
      <c r="N184" s="83">
        <f t="shared" si="11"/>
        <v>3000</v>
      </c>
      <c r="O184" s="72" t="s">
        <v>729</v>
      </c>
      <c r="P184" s="66" t="s">
        <v>171</v>
      </c>
      <c r="Q184" s="66" t="s">
        <v>643</v>
      </c>
      <c r="R184" s="66">
        <v>10</v>
      </c>
      <c r="S184" s="66" t="s">
        <v>177</v>
      </c>
    </row>
    <row r="185" spans="1:19" x14ac:dyDescent="0.25">
      <c r="A185" s="85" t="s">
        <v>730</v>
      </c>
      <c r="B185" s="85" t="s">
        <v>673</v>
      </c>
      <c r="C185" s="85" t="s">
        <v>731</v>
      </c>
      <c r="D185" s="81">
        <v>0.11</v>
      </c>
      <c r="E185" s="85" t="s">
        <v>450</v>
      </c>
      <c r="F185" s="81">
        <f t="shared" si="8"/>
        <v>0.105</v>
      </c>
      <c r="G185" s="82">
        <v>0.25</v>
      </c>
      <c r="H185" s="116">
        <v>0.21</v>
      </c>
      <c r="I185" s="70"/>
      <c r="J185" s="70"/>
      <c r="K185" s="70">
        <f t="shared" si="9"/>
        <v>600</v>
      </c>
      <c r="L185" s="70">
        <v>300</v>
      </c>
      <c r="M185" s="125">
        <f t="shared" si="10"/>
        <v>1200</v>
      </c>
      <c r="N185" s="83">
        <f t="shared" si="11"/>
        <v>3000</v>
      </c>
      <c r="O185" s="72" t="s">
        <v>732</v>
      </c>
      <c r="P185" s="66" t="s">
        <v>171</v>
      </c>
      <c r="Q185" s="66" t="s">
        <v>643</v>
      </c>
      <c r="R185" s="66">
        <v>10</v>
      </c>
      <c r="S185" s="66" t="s">
        <v>181</v>
      </c>
    </row>
    <row r="186" spans="1:19" x14ac:dyDescent="0.25">
      <c r="A186" s="85" t="s">
        <v>733</v>
      </c>
      <c r="B186" s="85" t="s">
        <v>673</v>
      </c>
      <c r="C186" s="85" t="s">
        <v>734</v>
      </c>
      <c r="D186" s="81">
        <v>0.09</v>
      </c>
      <c r="E186" s="85" t="s">
        <v>450</v>
      </c>
      <c r="F186" s="81">
        <f t="shared" si="8"/>
        <v>0.12179999999999999</v>
      </c>
      <c r="G186" s="82">
        <v>0.28999999999999998</v>
      </c>
      <c r="H186" s="116">
        <v>0.21</v>
      </c>
      <c r="I186" s="70"/>
      <c r="J186" s="70"/>
      <c r="K186" s="70">
        <f t="shared" si="9"/>
        <v>600</v>
      </c>
      <c r="L186" s="70">
        <v>300</v>
      </c>
      <c r="M186" s="125">
        <f t="shared" si="10"/>
        <v>1200</v>
      </c>
      <c r="N186" s="83">
        <f t="shared" si="11"/>
        <v>3000</v>
      </c>
      <c r="O186" s="72" t="s">
        <v>735</v>
      </c>
      <c r="P186" s="66" t="s">
        <v>171</v>
      </c>
      <c r="Q186" s="66" t="s">
        <v>643</v>
      </c>
      <c r="R186" s="66">
        <v>11</v>
      </c>
      <c r="S186" s="66" t="s">
        <v>173</v>
      </c>
    </row>
    <row r="187" spans="1:19" x14ac:dyDescent="0.25">
      <c r="A187" s="70" t="s">
        <v>736</v>
      </c>
      <c r="B187" s="70" t="s">
        <v>673</v>
      </c>
      <c r="C187" s="80" t="s">
        <v>737</v>
      </c>
      <c r="D187" s="81">
        <v>0.41</v>
      </c>
      <c r="E187" s="85" t="s">
        <v>450</v>
      </c>
      <c r="F187" s="81">
        <f t="shared" si="8"/>
        <v>4.2000000000000003E-2</v>
      </c>
      <c r="G187" s="82">
        <v>0.1</v>
      </c>
      <c r="H187" s="116">
        <v>0.21</v>
      </c>
      <c r="I187" s="70"/>
      <c r="J187" s="70"/>
      <c r="K187" s="70">
        <f t="shared" si="9"/>
        <v>600</v>
      </c>
      <c r="L187" s="70">
        <v>300</v>
      </c>
      <c r="M187" s="125">
        <f t="shared" si="10"/>
        <v>1200</v>
      </c>
      <c r="N187" s="83">
        <f t="shared" si="11"/>
        <v>3000</v>
      </c>
      <c r="O187" s="72" t="s">
        <v>738</v>
      </c>
      <c r="P187" s="66" t="s">
        <v>171</v>
      </c>
      <c r="Q187" s="66" t="s">
        <v>643</v>
      </c>
      <c r="R187" s="66">
        <v>11</v>
      </c>
      <c r="S187" s="66" t="s">
        <v>177</v>
      </c>
    </row>
    <row r="188" spans="1:19" x14ac:dyDescent="0.25">
      <c r="A188" s="70" t="s">
        <v>739</v>
      </c>
      <c r="B188" s="70" t="s">
        <v>673</v>
      </c>
      <c r="C188" s="80" t="s">
        <v>740</v>
      </c>
      <c r="D188" s="81">
        <v>0.01</v>
      </c>
      <c r="E188" s="85" t="s">
        <v>450</v>
      </c>
      <c r="F188" s="81">
        <f t="shared" si="8"/>
        <v>0.14699999999999999</v>
      </c>
      <c r="G188" s="82">
        <v>0.35</v>
      </c>
      <c r="H188" s="116">
        <v>0.21</v>
      </c>
      <c r="I188" s="70"/>
      <c r="J188" s="70"/>
      <c r="K188" s="70">
        <f t="shared" si="9"/>
        <v>600</v>
      </c>
      <c r="L188" s="70">
        <v>300</v>
      </c>
      <c r="M188" s="125">
        <f t="shared" si="10"/>
        <v>1200</v>
      </c>
      <c r="N188" s="83">
        <f t="shared" si="11"/>
        <v>3000</v>
      </c>
      <c r="O188" s="72" t="s">
        <v>741</v>
      </c>
      <c r="P188" s="66" t="s">
        <v>171</v>
      </c>
      <c r="Q188" s="66" t="s">
        <v>643</v>
      </c>
      <c r="R188" s="66">
        <v>11</v>
      </c>
      <c r="S188" s="66" t="s">
        <v>181</v>
      </c>
    </row>
    <row r="189" spans="1:19" x14ac:dyDescent="0.25">
      <c r="A189" s="70" t="s">
        <v>742</v>
      </c>
      <c r="B189" s="70" t="s">
        <v>673</v>
      </c>
      <c r="C189" s="80" t="s">
        <v>743</v>
      </c>
      <c r="D189" s="81">
        <v>1.0999999999999999E-2</v>
      </c>
      <c r="E189" s="85" t="s">
        <v>450</v>
      </c>
      <c r="F189" s="81">
        <f t="shared" si="8"/>
        <v>0.13439999999999999</v>
      </c>
      <c r="G189" s="82">
        <v>0.32</v>
      </c>
      <c r="H189" s="116">
        <v>0.21</v>
      </c>
      <c r="I189" s="70"/>
      <c r="J189" s="70"/>
      <c r="K189" s="70">
        <f t="shared" si="9"/>
        <v>600</v>
      </c>
      <c r="L189" s="70">
        <v>300</v>
      </c>
      <c r="M189" s="125">
        <f t="shared" si="10"/>
        <v>1200</v>
      </c>
      <c r="N189" s="83">
        <f t="shared" si="11"/>
        <v>3000</v>
      </c>
      <c r="O189" s="72" t="s">
        <v>744</v>
      </c>
      <c r="P189" s="66" t="s">
        <v>171</v>
      </c>
      <c r="Q189" s="66" t="s">
        <v>643</v>
      </c>
      <c r="R189" s="66">
        <v>12</v>
      </c>
      <c r="S189" s="66" t="s">
        <v>173</v>
      </c>
    </row>
    <row r="190" spans="1:19" x14ac:dyDescent="0.25">
      <c r="A190" s="70" t="s">
        <v>745</v>
      </c>
      <c r="B190" s="70" t="s">
        <v>673</v>
      </c>
      <c r="C190" s="80" t="s">
        <v>746</v>
      </c>
      <c r="D190" s="81">
        <v>8.9999999999999993E-3</v>
      </c>
      <c r="E190" s="85" t="s">
        <v>450</v>
      </c>
      <c r="F190" s="81">
        <f t="shared" si="8"/>
        <v>6.3E-2</v>
      </c>
      <c r="G190" s="82">
        <v>0.15</v>
      </c>
      <c r="H190" s="116">
        <v>0.21</v>
      </c>
      <c r="I190" s="70"/>
      <c r="J190" s="70"/>
      <c r="K190" s="70">
        <f t="shared" si="9"/>
        <v>600</v>
      </c>
      <c r="L190" s="70">
        <v>300</v>
      </c>
      <c r="M190" s="125">
        <f t="shared" si="10"/>
        <v>1200</v>
      </c>
      <c r="N190" s="83">
        <f t="shared" si="11"/>
        <v>3000</v>
      </c>
      <c r="O190" s="72" t="s">
        <v>747</v>
      </c>
      <c r="P190" s="66" t="s">
        <v>171</v>
      </c>
      <c r="Q190" s="66" t="s">
        <v>643</v>
      </c>
      <c r="R190" s="66">
        <v>12</v>
      </c>
      <c r="S190" s="66" t="s">
        <v>177</v>
      </c>
    </row>
    <row r="191" spans="1:19" x14ac:dyDescent="0.25">
      <c r="A191" s="70" t="s">
        <v>748</v>
      </c>
      <c r="B191" s="70" t="s">
        <v>673</v>
      </c>
      <c r="C191" s="80" t="s">
        <v>749</v>
      </c>
      <c r="D191" s="81">
        <v>1.4E-2</v>
      </c>
      <c r="E191" s="85" t="s">
        <v>450</v>
      </c>
      <c r="F191" s="81">
        <f t="shared" si="8"/>
        <v>6.3E-2</v>
      </c>
      <c r="G191" s="82">
        <v>0.15</v>
      </c>
      <c r="H191" s="116">
        <v>0.21</v>
      </c>
      <c r="I191" s="70"/>
      <c r="J191" s="70"/>
      <c r="K191" s="70">
        <f t="shared" si="9"/>
        <v>600</v>
      </c>
      <c r="L191" s="70">
        <v>300</v>
      </c>
      <c r="M191" s="125">
        <f t="shared" si="10"/>
        <v>1200</v>
      </c>
      <c r="N191" s="83">
        <f t="shared" si="11"/>
        <v>3000</v>
      </c>
      <c r="O191" s="72" t="s">
        <v>750</v>
      </c>
      <c r="P191" s="66" t="s">
        <v>171</v>
      </c>
      <c r="Q191" s="66" t="s">
        <v>643</v>
      </c>
      <c r="R191" s="66">
        <v>12</v>
      </c>
      <c r="S191" s="66" t="s">
        <v>181</v>
      </c>
    </row>
    <row r="192" spans="1:19" x14ac:dyDescent="0.25">
      <c r="A192" s="70" t="s">
        <v>751</v>
      </c>
      <c r="B192" s="70" t="s">
        <v>673</v>
      </c>
      <c r="C192" s="80" t="s">
        <v>752</v>
      </c>
      <c r="D192" s="81">
        <v>7.0000000000000007E-2</v>
      </c>
      <c r="E192" s="85" t="s">
        <v>450</v>
      </c>
      <c r="F192" s="81">
        <f t="shared" si="8"/>
        <v>6.3E-2</v>
      </c>
      <c r="G192" s="82">
        <v>0.15</v>
      </c>
      <c r="H192" s="116">
        <v>0.21</v>
      </c>
      <c r="I192" s="70"/>
      <c r="J192" s="70"/>
      <c r="K192" s="70">
        <f t="shared" si="9"/>
        <v>600</v>
      </c>
      <c r="L192" s="70">
        <v>300</v>
      </c>
      <c r="M192" s="125">
        <f t="shared" si="10"/>
        <v>1200</v>
      </c>
      <c r="N192" s="83">
        <f t="shared" si="11"/>
        <v>3000</v>
      </c>
      <c r="O192" s="72" t="s">
        <v>753</v>
      </c>
      <c r="P192" s="66" t="s">
        <v>171</v>
      </c>
      <c r="Q192" s="66" t="s">
        <v>643</v>
      </c>
      <c r="R192" s="66">
        <v>13</v>
      </c>
      <c r="S192" s="66" t="s">
        <v>173</v>
      </c>
    </row>
    <row r="193" spans="1:19" x14ac:dyDescent="0.25">
      <c r="A193" s="70" t="s">
        <v>754</v>
      </c>
      <c r="B193" s="70" t="s">
        <v>673</v>
      </c>
      <c r="C193" s="80" t="s">
        <v>755</v>
      </c>
      <c r="D193" s="81">
        <v>7.0000000000000007E-2</v>
      </c>
      <c r="E193" s="85" t="s">
        <v>450</v>
      </c>
      <c r="F193" s="81">
        <f t="shared" si="8"/>
        <v>6.3E-2</v>
      </c>
      <c r="G193" s="82">
        <v>0.15</v>
      </c>
      <c r="H193" s="116">
        <v>0.21</v>
      </c>
      <c r="I193" s="70"/>
      <c r="J193" s="70"/>
      <c r="K193" s="70">
        <f t="shared" si="9"/>
        <v>600</v>
      </c>
      <c r="L193" s="70">
        <v>300</v>
      </c>
      <c r="M193" s="125">
        <f t="shared" si="10"/>
        <v>1200</v>
      </c>
      <c r="N193" s="83">
        <f t="shared" si="11"/>
        <v>3000</v>
      </c>
      <c r="O193" s="72" t="s">
        <v>756</v>
      </c>
      <c r="P193" s="66" t="s">
        <v>171</v>
      </c>
      <c r="Q193" s="66" t="s">
        <v>643</v>
      </c>
      <c r="R193" s="66">
        <v>13</v>
      </c>
      <c r="S193" s="66" t="s">
        <v>177</v>
      </c>
    </row>
    <row r="194" spans="1:19" x14ac:dyDescent="0.25">
      <c r="A194" s="70" t="s">
        <v>757</v>
      </c>
      <c r="B194" s="70" t="s">
        <v>673</v>
      </c>
      <c r="C194" s="80" t="s">
        <v>758</v>
      </c>
      <c r="D194" s="81">
        <v>7.0000000000000001E-3</v>
      </c>
      <c r="E194" s="85" t="s">
        <v>450</v>
      </c>
      <c r="F194" s="81">
        <f t="shared" si="8"/>
        <v>4.2000000000000003E-2</v>
      </c>
      <c r="G194" s="82">
        <v>0.1</v>
      </c>
      <c r="H194" s="116">
        <v>0.21</v>
      </c>
      <c r="I194" s="70"/>
      <c r="J194" s="70"/>
      <c r="K194" s="70">
        <f t="shared" si="9"/>
        <v>600</v>
      </c>
      <c r="L194" s="70">
        <v>300</v>
      </c>
      <c r="M194" s="125">
        <f t="shared" si="10"/>
        <v>1200</v>
      </c>
      <c r="N194" s="83">
        <f t="shared" si="11"/>
        <v>3000</v>
      </c>
      <c r="O194" s="72" t="s">
        <v>759</v>
      </c>
      <c r="P194" s="66" t="s">
        <v>171</v>
      </c>
      <c r="Q194" s="66" t="s">
        <v>643</v>
      </c>
      <c r="R194" s="66">
        <v>13</v>
      </c>
      <c r="S194" s="66" t="s">
        <v>181</v>
      </c>
    </row>
    <row r="195" spans="1:19" x14ac:dyDescent="0.25">
      <c r="A195" s="70" t="s">
        <v>760</v>
      </c>
      <c r="B195" s="70" t="s">
        <v>673</v>
      </c>
      <c r="C195" s="80" t="s">
        <v>761</v>
      </c>
      <c r="D195" s="81">
        <v>0.17</v>
      </c>
      <c r="E195" s="85" t="s">
        <v>450</v>
      </c>
      <c r="F195" s="81">
        <f t="shared" si="8"/>
        <v>0.14699999999999999</v>
      </c>
      <c r="G195" s="82">
        <v>0.35</v>
      </c>
      <c r="H195" s="116">
        <v>0.21</v>
      </c>
      <c r="I195" s="70"/>
      <c r="J195" s="70"/>
      <c r="K195" s="70">
        <f t="shared" si="9"/>
        <v>600</v>
      </c>
      <c r="L195" s="70">
        <v>300</v>
      </c>
      <c r="M195" s="125">
        <f t="shared" si="10"/>
        <v>1200</v>
      </c>
      <c r="N195" s="83">
        <f t="shared" si="11"/>
        <v>3000</v>
      </c>
      <c r="O195" s="72" t="s">
        <v>762</v>
      </c>
      <c r="P195" s="66" t="s">
        <v>171</v>
      </c>
      <c r="Q195" s="66" t="s">
        <v>643</v>
      </c>
      <c r="R195" s="66">
        <v>14</v>
      </c>
      <c r="S195" s="66" t="s">
        <v>173</v>
      </c>
    </row>
    <row r="196" spans="1:19" x14ac:dyDescent="0.25">
      <c r="A196" s="70" t="s">
        <v>763</v>
      </c>
      <c r="B196" s="70" t="s">
        <v>764</v>
      </c>
      <c r="C196" s="80" t="s">
        <v>765</v>
      </c>
      <c r="D196" s="81">
        <v>0.01</v>
      </c>
      <c r="E196" s="85" t="s">
        <v>450</v>
      </c>
      <c r="F196" s="81">
        <f t="shared" si="8"/>
        <v>0.13439999999999999</v>
      </c>
      <c r="G196" s="82">
        <v>0.32</v>
      </c>
      <c r="H196" s="116">
        <v>0.21</v>
      </c>
      <c r="I196" s="70"/>
      <c r="J196" s="70"/>
      <c r="K196" s="70">
        <f t="shared" si="9"/>
        <v>600</v>
      </c>
      <c r="L196" s="70">
        <v>300</v>
      </c>
      <c r="M196" s="125">
        <f t="shared" si="10"/>
        <v>1200</v>
      </c>
      <c r="N196" s="83">
        <f t="shared" si="11"/>
        <v>3000</v>
      </c>
      <c r="O196" s="72" t="s">
        <v>766</v>
      </c>
      <c r="P196" s="66" t="s">
        <v>171</v>
      </c>
      <c r="Q196" s="66" t="s">
        <v>643</v>
      </c>
      <c r="R196" s="66">
        <v>14</v>
      </c>
      <c r="S196" s="66" t="s">
        <v>177</v>
      </c>
    </row>
    <row r="197" spans="1:19" x14ac:dyDescent="0.25">
      <c r="A197" s="70" t="s">
        <v>767</v>
      </c>
      <c r="B197" s="70" t="s">
        <v>673</v>
      </c>
      <c r="C197" s="80" t="s">
        <v>768</v>
      </c>
      <c r="D197" s="81">
        <v>1.7999999999999999E-2</v>
      </c>
      <c r="E197" s="85" t="s">
        <v>450</v>
      </c>
      <c r="F197" s="81">
        <f t="shared" ref="F197:F260" si="12">G197*0.42</f>
        <v>0.20579999999999998</v>
      </c>
      <c r="G197" s="82">
        <v>0.49</v>
      </c>
      <c r="H197" s="116">
        <v>0.21</v>
      </c>
      <c r="I197" s="70"/>
      <c r="J197" s="70"/>
      <c r="K197" s="70">
        <f t="shared" ref="K197:K260" si="13">L197*2</f>
        <v>600</v>
      </c>
      <c r="L197" s="70">
        <v>300</v>
      </c>
      <c r="M197" s="125">
        <f t="shared" ref="M197:M260" si="14">L197*4</f>
        <v>1200</v>
      </c>
      <c r="N197" s="83">
        <f t="shared" ref="N197:N260" si="15">L197*10</f>
        <v>3000</v>
      </c>
      <c r="O197" s="72" t="s">
        <v>769</v>
      </c>
      <c r="P197" s="66" t="s">
        <v>171</v>
      </c>
      <c r="Q197" s="66" t="s">
        <v>643</v>
      </c>
      <c r="R197" s="66">
        <v>14</v>
      </c>
      <c r="S197" s="66" t="s">
        <v>181</v>
      </c>
    </row>
    <row r="198" spans="1:19" x14ac:dyDescent="0.25">
      <c r="A198" s="70" t="s">
        <v>770</v>
      </c>
      <c r="B198" s="70" t="s">
        <v>673</v>
      </c>
      <c r="C198" s="80" t="s">
        <v>771</v>
      </c>
      <c r="D198" s="81">
        <v>1.2E-2</v>
      </c>
      <c r="E198" s="85" t="s">
        <v>450</v>
      </c>
      <c r="F198" s="81">
        <f t="shared" si="12"/>
        <v>0.19320000000000001</v>
      </c>
      <c r="G198" s="82">
        <v>0.46</v>
      </c>
      <c r="H198" s="116">
        <v>0.21</v>
      </c>
      <c r="I198" s="70"/>
      <c r="J198" s="70"/>
      <c r="K198" s="70">
        <f t="shared" si="13"/>
        <v>600</v>
      </c>
      <c r="L198" s="70">
        <v>300</v>
      </c>
      <c r="M198" s="125">
        <f t="shared" si="14"/>
        <v>1200</v>
      </c>
      <c r="N198" s="83">
        <f t="shared" si="15"/>
        <v>3000</v>
      </c>
      <c r="O198" s="72" t="s">
        <v>772</v>
      </c>
      <c r="P198" s="66" t="s">
        <v>171</v>
      </c>
      <c r="Q198" s="66" t="s">
        <v>643</v>
      </c>
      <c r="R198" s="66">
        <v>15</v>
      </c>
      <c r="S198" s="66" t="s">
        <v>173</v>
      </c>
    </row>
    <row r="199" spans="1:19" x14ac:dyDescent="0.25">
      <c r="A199" s="70" t="s">
        <v>773</v>
      </c>
      <c r="B199" s="70" t="s">
        <v>673</v>
      </c>
      <c r="C199" s="80" t="s">
        <v>774</v>
      </c>
      <c r="D199" s="81">
        <v>1.2999999999999999E-2</v>
      </c>
      <c r="E199" s="85" t="s">
        <v>450</v>
      </c>
      <c r="F199" s="81">
        <f t="shared" si="12"/>
        <v>0.15959999999999999</v>
      </c>
      <c r="G199" s="82">
        <v>0.38</v>
      </c>
      <c r="H199" s="116">
        <v>0.21</v>
      </c>
      <c r="I199" s="70"/>
      <c r="J199" s="70"/>
      <c r="K199" s="70">
        <f t="shared" si="13"/>
        <v>600</v>
      </c>
      <c r="L199" s="70">
        <v>300</v>
      </c>
      <c r="M199" s="125">
        <f t="shared" si="14"/>
        <v>1200</v>
      </c>
      <c r="N199" s="83">
        <f t="shared" si="15"/>
        <v>3000</v>
      </c>
      <c r="O199" s="72" t="s">
        <v>775</v>
      </c>
      <c r="P199" s="66" t="s">
        <v>171</v>
      </c>
      <c r="Q199" s="66" t="s">
        <v>643</v>
      </c>
      <c r="R199" s="66">
        <v>15</v>
      </c>
      <c r="S199" s="66" t="s">
        <v>177</v>
      </c>
    </row>
    <row r="200" spans="1:19" x14ac:dyDescent="0.25">
      <c r="A200" s="70" t="s">
        <v>776</v>
      </c>
      <c r="B200" s="70" t="s">
        <v>673</v>
      </c>
      <c r="C200" s="80" t="s">
        <v>777</v>
      </c>
      <c r="D200" s="81">
        <v>1.7999999999999999E-2</v>
      </c>
      <c r="E200" s="85" t="s">
        <v>450</v>
      </c>
      <c r="F200" s="81">
        <f t="shared" si="12"/>
        <v>0.3024</v>
      </c>
      <c r="G200" s="82">
        <v>0.72</v>
      </c>
      <c r="H200" s="116">
        <v>0.21</v>
      </c>
      <c r="I200" s="70"/>
      <c r="J200" s="70"/>
      <c r="K200" s="70">
        <f t="shared" si="13"/>
        <v>600</v>
      </c>
      <c r="L200" s="70">
        <v>300</v>
      </c>
      <c r="M200" s="125">
        <f t="shared" si="14"/>
        <v>1200</v>
      </c>
      <c r="N200" s="83">
        <f t="shared" si="15"/>
        <v>3000</v>
      </c>
      <c r="O200" s="72" t="s">
        <v>778</v>
      </c>
      <c r="P200" s="66" t="s">
        <v>171</v>
      </c>
      <c r="Q200" s="66" t="s">
        <v>643</v>
      </c>
      <c r="R200" s="66">
        <v>15</v>
      </c>
      <c r="S200" s="66" t="s">
        <v>181</v>
      </c>
    </row>
    <row r="201" spans="1:19" x14ac:dyDescent="0.25">
      <c r="A201" s="70" t="s">
        <v>779</v>
      </c>
      <c r="B201" s="70" t="s">
        <v>673</v>
      </c>
      <c r="C201" s="80" t="s">
        <v>780</v>
      </c>
      <c r="D201" s="81">
        <v>0.14000000000000001</v>
      </c>
      <c r="E201" s="85" t="s">
        <v>450</v>
      </c>
      <c r="F201" s="81">
        <f t="shared" si="12"/>
        <v>0.3024</v>
      </c>
      <c r="G201" s="82">
        <v>0.72</v>
      </c>
      <c r="H201" s="116">
        <v>0.21</v>
      </c>
      <c r="I201" s="70"/>
      <c r="J201" s="70"/>
      <c r="K201" s="70">
        <f t="shared" si="13"/>
        <v>600</v>
      </c>
      <c r="L201" s="70">
        <v>300</v>
      </c>
      <c r="M201" s="125">
        <f t="shared" si="14"/>
        <v>1200</v>
      </c>
      <c r="N201" s="83">
        <f t="shared" si="15"/>
        <v>3000</v>
      </c>
      <c r="O201" s="72" t="s">
        <v>781</v>
      </c>
      <c r="P201" s="66" t="s">
        <v>171</v>
      </c>
      <c r="Q201" s="66" t="s">
        <v>643</v>
      </c>
      <c r="R201" s="66">
        <v>16</v>
      </c>
      <c r="S201" s="66" t="s">
        <v>173</v>
      </c>
    </row>
    <row r="202" spans="1:19" x14ac:dyDescent="0.25">
      <c r="A202" s="70" t="s">
        <v>782</v>
      </c>
      <c r="B202" s="70" t="s">
        <v>673</v>
      </c>
      <c r="C202" s="80" t="s">
        <v>783</v>
      </c>
      <c r="D202" s="81">
        <v>0.39</v>
      </c>
      <c r="E202" s="85" t="s">
        <v>450</v>
      </c>
      <c r="F202" s="81">
        <f t="shared" si="12"/>
        <v>0.31919999999999998</v>
      </c>
      <c r="G202" s="82">
        <v>0.76</v>
      </c>
      <c r="H202" s="116">
        <v>0.21</v>
      </c>
      <c r="I202" s="70"/>
      <c r="J202" s="70"/>
      <c r="K202" s="70">
        <f t="shared" si="13"/>
        <v>600</v>
      </c>
      <c r="L202" s="70">
        <v>300</v>
      </c>
      <c r="M202" s="125">
        <f t="shared" si="14"/>
        <v>1200</v>
      </c>
      <c r="N202" s="83">
        <f t="shared" si="15"/>
        <v>3000</v>
      </c>
      <c r="O202" s="72" t="s">
        <v>784</v>
      </c>
      <c r="P202" s="66" t="s">
        <v>171</v>
      </c>
      <c r="Q202" s="66" t="s">
        <v>643</v>
      </c>
      <c r="R202" s="66">
        <v>16</v>
      </c>
      <c r="S202" s="66" t="s">
        <v>177</v>
      </c>
    </row>
    <row r="203" spans="1:19" x14ac:dyDescent="0.25">
      <c r="A203" s="70" t="s">
        <v>785</v>
      </c>
      <c r="B203" s="70" t="s">
        <v>673</v>
      </c>
      <c r="C203" s="80" t="s">
        <v>786</v>
      </c>
      <c r="D203" s="81">
        <v>0.24</v>
      </c>
      <c r="E203" s="85" t="s">
        <v>450</v>
      </c>
      <c r="F203" s="81">
        <f t="shared" si="12"/>
        <v>0.20579999999999998</v>
      </c>
      <c r="G203" s="82">
        <v>0.49</v>
      </c>
      <c r="H203" s="116">
        <v>0.21</v>
      </c>
      <c r="I203" s="70"/>
      <c r="J203" s="70"/>
      <c r="K203" s="70">
        <f t="shared" si="13"/>
        <v>600</v>
      </c>
      <c r="L203" s="70">
        <v>300</v>
      </c>
      <c r="M203" s="125">
        <f t="shared" si="14"/>
        <v>1200</v>
      </c>
      <c r="N203" s="83">
        <f t="shared" si="15"/>
        <v>3000</v>
      </c>
      <c r="O203" s="72" t="s">
        <v>787</v>
      </c>
      <c r="P203" s="66" t="s">
        <v>171</v>
      </c>
      <c r="Q203" s="66" t="s">
        <v>643</v>
      </c>
      <c r="R203" s="66">
        <v>16</v>
      </c>
      <c r="S203" s="66" t="s">
        <v>181</v>
      </c>
    </row>
    <row r="204" spans="1:19" x14ac:dyDescent="0.25">
      <c r="A204" s="70" t="s">
        <v>788</v>
      </c>
      <c r="B204" s="70" t="s">
        <v>673</v>
      </c>
      <c r="C204" s="80" t="s">
        <v>789</v>
      </c>
      <c r="D204" s="81">
        <v>0.2</v>
      </c>
      <c r="E204" s="85" t="s">
        <v>450</v>
      </c>
      <c r="F204" s="81">
        <f t="shared" si="12"/>
        <v>0.24779999999999996</v>
      </c>
      <c r="G204" s="82">
        <v>0.59</v>
      </c>
      <c r="H204" s="116">
        <v>0.21</v>
      </c>
      <c r="I204" s="70"/>
      <c r="J204" s="70"/>
      <c r="K204" s="70">
        <f t="shared" si="13"/>
        <v>600</v>
      </c>
      <c r="L204" s="70">
        <v>300</v>
      </c>
      <c r="M204" s="125">
        <f t="shared" si="14"/>
        <v>1200</v>
      </c>
      <c r="N204" s="83">
        <f t="shared" si="15"/>
        <v>3000</v>
      </c>
      <c r="O204" s="72" t="s">
        <v>790</v>
      </c>
      <c r="P204" s="66" t="s">
        <v>171</v>
      </c>
      <c r="Q204" s="66" t="s">
        <v>643</v>
      </c>
      <c r="R204" s="66">
        <v>17</v>
      </c>
      <c r="S204" s="66" t="s">
        <v>173</v>
      </c>
    </row>
    <row r="205" spans="1:19" x14ac:dyDescent="0.25">
      <c r="A205" s="70" t="s">
        <v>791</v>
      </c>
      <c r="B205" s="70" t="s">
        <v>673</v>
      </c>
      <c r="C205" s="80" t="s">
        <v>792</v>
      </c>
      <c r="D205" s="81">
        <v>0.2</v>
      </c>
      <c r="E205" s="85" t="s">
        <v>793</v>
      </c>
      <c r="F205" s="81">
        <f t="shared" si="12"/>
        <v>0.20579999999999998</v>
      </c>
      <c r="G205" s="82">
        <v>0.49</v>
      </c>
      <c r="H205" s="116">
        <v>0.21</v>
      </c>
      <c r="I205" s="70"/>
      <c r="J205" s="70"/>
      <c r="K205" s="70">
        <f t="shared" si="13"/>
        <v>600</v>
      </c>
      <c r="L205" s="70">
        <v>300</v>
      </c>
      <c r="M205" s="125">
        <f t="shared" si="14"/>
        <v>1200</v>
      </c>
      <c r="N205" s="83">
        <f t="shared" si="15"/>
        <v>3000</v>
      </c>
      <c r="O205" s="72" t="s">
        <v>794</v>
      </c>
      <c r="P205" s="66" t="s">
        <v>171</v>
      </c>
      <c r="Q205" s="66" t="s">
        <v>643</v>
      </c>
      <c r="R205" s="66">
        <v>17</v>
      </c>
      <c r="S205" s="66" t="s">
        <v>177</v>
      </c>
    </row>
    <row r="206" spans="1:19" x14ac:dyDescent="0.25">
      <c r="A206" s="70" t="s">
        <v>795</v>
      </c>
      <c r="B206" s="70" t="s">
        <v>673</v>
      </c>
      <c r="C206" s="80" t="s">
        <v>796</v>
      </c>
      <c r="D206" s="81">
        <v>0.18</v>
      </c>
      <c r="E206" s="85" t="s">
        <v>450</v>
      </c>
      <c r="F206" s="81">
        <f t="shared" si="12"/>
        <v>0.33179999999999998</v>
      </c>
      <c r="G206" s="82">
        <v>0.79</v>
      </c>
      <c r="H206" s="116">
        <v>0.21</v>
      </c>
      <c r="I206" s="70"/>
      <c r="J206" s="70"/>
      <c r="K206" s="70">
        <f t="shared" si="13"/>
        <v>600</v>
      </c>
      <c r="L206" s="70">
        <v>300</v>
      </c>
      <c r="M206" s="125">
        <f t="shared" si="14"/>
        <v>1200</v>
      </c>
      <c r="N206" s="83">
        <f t="shared" si="15"/>
        <v>3000</v>
      </c>
      <c r="O206" s="72" t="s">
        <v>797</v>
      </c>
      <c r="P206" s="66" t="s">
        <v>171</v>
      </c>
      <c r="Q206" s="66" t="s">
        <v>643</v>
      </c>
      <c r="R206" s="66">
        <v>17</v>
      </c>
      <c r="S206" s="66" t="s">
        <v>181</v>
      </c>
    </row>
    <row r="207" spans="1:19" x14ac:dyDescent="0.25">
      <c r="A207" s="70" t="s">
        <v>798</v>
      </c>
      <c r="B207" s="70" t="s">
        <v>673</v>
      </c>
      <c r="C207" s="80" t="s">
        <v>799</v>
      </c>
      <c r="D207" s="81">
        <v>0.22</v>
      </c>
      <c r="E207" s="85" t="s">
        <v>450</v>
      </c>
      <c r="F207" s="81">
        <f t="shared" si="12"/>
        <v>0.3276</v>
      </c>
      <c r="G207" s="82">
        <v>0.78</v>
      </c>
      <c r="H207" s="116">
        <v>0.21</v>
      </c>
      <c r="I207" s="70"/>
      <c r="J207" s="70"/>
      <c r="K207" s="70">
        <f t="shared" si="13"/>
        <v>600</v>
      </c>
      <c r="L207" s="70">
        <v>300</v>
      </c>
      <c r="M207" s="125">
        <f t="shared" si="14"/>
        <v>1200</v>
      </c>
      <c r="N207" s="83">
        <f t="shared" si="15"/>
        <v>3000</v>
      </c>
      <c r="O207" s="72" t="s">
        <v>800</v>
      </c>
      <c r="P207" s="66" t="s">
        <v>171</v>
      </c>
      <c r="Q207" s="66" t="s">
        <v>643</v>
      </c>
      <c r="R207" s="66">
        <v>18</v>
      </c>
      <c r="S207" s="66" t="s">
        <v>173</v>
      </c>
    </row>
    <row r="208" spans="1:19" x14ac:dyDescent="0.25">
      <c r="A208" s="70" t="s">
        <v>801</v>
      </c>
      <c r="B208" s="70" t="s">
        <v>673</v>
      </c>
      <c r="C208" s="80" t="s">
        <v>802</v>
      </c>
      <c r="D208" s="81">
        <v>0.61</v>
      </c>
      <c r="E208" s="85" t="s">
        <v>450</v>
      </c>
      <c r="F208" s="81">
        <f t="shared" si="12"/>
        <v>0.37379999999999997</v>
      </c>
      <c r="G208" s="82">
        <v>0.89</v>
      </c>
      <c r="H208" s="116">
        <v>0.21</v>
      </c>
      <c r="I208" s="70"/>
      <c r="J208" s="70"/>
      <c r="K208" s="70">
        <f t="shared" si="13"/>
        <v>600</v>
      </c>
      <c r="L208" s="70">
        <v>300</v>
      </c>
      <c r="M208" s="125">
        <f t="shared" si="14"/>
        <v>1200</v>
      </c>
      <c r="N208" s="83">
        <f t="shared" si="15"/>
        <v>3000</v>
      </c>
      <c r="O208" s="72" t="s">
        <v>803</v>
      </c>
      <c r="P208" s="66" t="s">
        <v>171</v>
      </c>
      <c r="Q208" s="66" t="s">
        <v>643</v>
      </c>
      <c r="R208" s="66">
        <v>18</v>
      </c>
      <c r="S208" s="66" t="s">
        <v>177</v>
      </c>
    </row>
    <row r="209" spans="1:19" x14ac:dyDescent="0.25">
      <c r="A209" s="70" t="s">
        <v>804</v>
      </c>
      <c r="B209" s="70" t="s">
        <v>673</v>
      </c>
      <c r="C209" s="80" t="s">
        <v>805</v>
      </c>
      <c r="D209" s="81">
        <v>0.45</v>
      </c>
      <c r="E209" s="85" t="s">
        <v>793</v>
      </c>
      <c r="F209" s="81">
        <f t="shared" si="12"/>
        <v>0.28979999999999995</v>
      </c>
      <c r="G209" s="82">
        <v>0.69</v>
      </c>
      <c r="H209" s="116">
        <v>0.21</v>
      </c>
      <c r="I209" s="70"/>
      <c r="J209" s="70"/>
      <c r="K209" s="70">
        <f t="shared" si="13"/>
        <v>600</v>
      </c>
      <c r="L209" s="70">
        <v>300</v>
      </c>
      <c r="M209" s="125">
        <f t="shared" si="14"/>
        <v>1200</v>
      </c>
      <c r="N209" s="83">
        <f t="shared" si="15"/>
        <v>3000</v>
      </c>
      <c r="O209" s="72" t="s">
        <v>806</v>
      </c>
      <c r="P209" s="66" t="s">
        <v>171</v>
      </c>
      <c r="Q209" s="66" t="s">
        <v>643</v>
      </c>
      <c r="R209" s="66">
        <v>18</v>
      </c>
      <c r="S209" s="66" t="s">
        <v>181</v>
      </c>
    </row>
    <row r="210" spans="1:19" x14ac:dyDescent="0.25">
      <c r="A210" s="70" t="s">
        <v>807</v>
      </c>
      <c r="B210" s="70" t="s">
        <v>673</v>
      </c>
      <c r="C210" s="80" t="s">
        <v>808</v>
      </c>
      <c r="D210" s="81">
        <v>2.4E-2</v>
      </c>
      <c r="E210" s="85" t="s">
        <v>450</v>
      </c>
      <c r="F210" s="81">
        <f t="shared" si="12"/>
        <v>0.4158</v>
      </c>
      <c r="G210" s="82">
        <v>0.99</v>
      </c>
      <c r="H210" s="116">
        <v>0.21</v>
      </c>
      <c r="I210" s="70"/>
      <c r="J210" s="70"/>
      <c r="K210" s="70">
        <f t="shared" si="13"/>
        <v>600</v>
      </c>
      <c r="L210" s="70">
        <v>300</v>
      </c>
      <c r="M210" s="125">
        <f t="shared" si="14"/>
        <v>1200</v>
      </c>
      <c r="N210" s="83">
        <f t="shared" si="15"/>
        <v>3000</v>
      </c>
      <c r="O210" s="72" t="s">
        <v>809</v>
      </c>
      <c r="P210" s="66" t="s">
        <v>171</v>
      </c>
      <c r="Q210" s="66" t="s">
        <v>810</v>
      </c>
      <c r="R210" s="66">
        <v>1</v>
      </c>
      <c r="S210" s="66" t="s">
        <v>173</v>
      </c>
    </row>
    <row r="211" spans="1:19" x14ac:dyDescent="0.25">
      <c r="A211" s="70" t="s">
        <v>811</v>
      </c>
      <c r="B211" s="70" t="s">
        <v>673</v>
      </c>
      <c r="C211" s="80" t="s">
        <v>812</v>
      </c>
      <c r="D211" s="81">
        <v>0.44</v>
      </c>
      <c r="E211" s="70" t="s">
        <v>450</v>
      </c>
      <c r="F211" s="81">
        <f t="shared" si="12"/>
        <v>0.4158</v>
      </c>
      <c r="G211" s="82">
        <v>0.99</v>
      </c>
      <c r="H211" s="116">
        <v>0.21</v>
      </c>
      <c r="I211" s="70"/>
      <c r="J211" s="70"/>
      <c r="K211" s="70">
        <f t="shared" si="13"/>
        <v>600</v>
      </c>
      <c r="L211" s="70">
        <v>300</v>
      </c>
      <c r="M211" s="125">
        <f t="shared" si="14"/>
        <v>1200</v>
      </c>
      <c r="N211" s="83">
        <f t="shared" si="15"/>
        <v>3000</v>
      </c>
      <c r="O211" s="72" t="s">
        <v>813</v>
      </c>
      <c r="P211" s="66" t="s">
        <v>171</v>
      </c>
      <c r="Q211" s="66" t="s">
        <v>810</v>
      </c>
      <c r="R211" s="66">
        <v>1</v>
      </c>
      <c r="S211" s="66" t="s">
        <v>177</v>
      </c>
    </row>
    <row r="212" spans="1:19" x14ac:dyDescent="0.25">
      <c r="A212" s="70" t="s">
        <v>814</v>
      </c>
      <c r="B212" s="70" t="s">
        <v>673</v>
      </c>
      <c r="C212" s="80" t="s">
        <v>815</v>
      </c>
      <c r="D212" s="81">
        <v>0.95</v>
      </c>
      <c r="E212" s="70" t="s">
        <v>450</v>
      </c>
      <c r="F212" s="81">
        <f t="shared" si="12"/>
        <v>0.54179999999999995</v>
      </c>
      <c r="G212" s="82">
        <v>1.29</v>
      </c>
      <c r="H212" s="116">
        <v>0.21</v>
      </c>
      <c r="I212" s="70"/>
      <c r="J212" s="70"/>
      <c r="K212" s="70">
        <f t="shared" si="13"/>
        <v>600</v>
      </c>
      <c r="L212" s="70">
        <v>300</v>
      </c>
      <c r="M212" s="125">
        <f t="shared" si="14"/>
        <v>1200</v>
      </c>
      <c r="N212" s="83">
        <f t="shared" si="15"/>
        <v>3000</v>
      </c>
      <c r="O212" s="72" t="s">
        <v>816</v>
      </c>
      <c r="P212" s="66" t="s">
        <v>171</v>
      </c>
      <c r="Q212" s="66" t="s">
        <v>810</v>
      </c>
      <c r="R212" s="66">
        <v>1</v>
      </c>
      <c r="S212" s="66" t="s">
        <v>181</v>
      </c>
    </row>
    <row r="213" spans="1:19" x14ac:dyDescent="0.25">
      <c r="A213" s="70" t="s">
        <v>817</v>
      </c>
      <c r="B213" s="70" t="s">
        <v>673</v>
      </c>
      <c r="C213" s="80" t="s">
        <v>818</v>
      </c>
      <c r="D213" s="81">
        <v>1.4</v>
      </c>
      <c r="E213" s="70" t="s">
        <v>450</v>
      </c>
      <c r="F213" s="81">
        <f t="shared" si="12"/>
        <v>0.58379999999999999</v>
      </c>
      <c r="G213" s="82">
        <v>1.39</v>
      </c>
      <c r="H213" s="116">
        <v>0.21</v>
      </c>
      <c r="I213" s="70"/>
      <c r="J213" s="70"/>
      <c r="K213" s="70">
        <f t="shared" si="13"/>
        <v>600</v>
      </c>
      <c r="L213" s="70">
        <v>300</v>
      </c>
      <c r="M213" s="125">
        <f t="shared" si="14"/>
        <v>1200</v>
      </c>
      <c r="N213" s="83">
        <f t="shared" si="15"/>
        <v>3000</v>
      </c>
      <c r="O213" s="72" t="s">
        <v>819</v>
      </c>
      <c r="P213" s="66" t="s">
        <v>171</v>
      </c>
      <c r="Q213" s="66" t="s">
        <v>810</v>
      </c>
      <c r="R213" s="66">
        <v>2</v>
      </c>
      <c r="S213" s="66" t="s">
        <v>173</v>
      </c>
    </row>
    <row r="214" spans="1:19" x14ac:dyDescent="0.25">
      <c r="A214" s="70" t="s">
        <v>820</v>
      </c>
      <c r="B214" s="70" t="s">
        <v>673</v>
      </c>
      <c r="C214" s="80" t="s">
        <v>821</v>
      </c>
      <c r="D214" s="81">
        <v>0.23</v>
      </c>
      <c r="E214" s="70" t="s">
        <v>450</v>
      </c>
      <c r="F214" s="81">
        <f t="shared" si="12"/>
        <v>0.17639999999999997</v>
      </c>
      <c r="G214" s="82">
        <v>0.42</v>
      </c>
      <c r="H214" s="116">
        <v>0.21</v>
      </c>
      <c r="I214" s="70"/>
      <c r="J214" s="70"/>
      <c r="K214" s="70">
        <f t="shared" si="13"/>
        <v>600</v>
      </c>
      <c r="L214" s="70">
        <v>300</v>
      </c>
      <c r="M214" s="125">
        <f t="shared" si="14"/>
        <v>1200</v>
      </c>
      <c r="N214" s="83">
        <f t="shared" si="15"/>
        <v>3000</v>
      </c>
      <c r="O214" s="72" t="s">
        <v>822</v>
      </c>
      <c r="P214" s="66" t="s">
        <v>171</v>
      </c>
      <c r="Q214" s="66" t="s">
        <v>810</v>
      </c>
      <c r="R214" s="66">
        <v>2</v>
      </c>
      <c r="S214" s="66" t="s">
        <v>177</v>
      </c>
    </row>
    <row r="215" spans="1:19" x14ac:dyDescent="0.25">
      <c r="A215" s="70" t="s">
        <v>823</v>
      </c>
      <c r="B215" s="70" t="s">
        <v>673</v>
      </c>
      <c r="C215" s="80" t="s">
        <v>824</v>
      </c>
      <c r="D215" s="81">
        <v>0.35</v>
      </c>
      <c r="E215" s="70" t="s">
        <v>450</v>
      </c>
      <c r="F215" s="81">
        <f t="shared" si="12"/>
        <v>0.4158</v>
      </c>
      <c r="G215" s="82">
        <v>0.99</v>
      </c>
      <c r="H215" s="116">
        <v>0.21</v>
      </c>
      <c r="I215" s="70"/>
      <c r="J215" s="70"/>
      <c r="K215" s="70">
        <f t="shared" si="13"/>
        <v>600</v>
      </c>
      <c r="L215" s="70">
        <v>300</v>
      </c>
      <c r="M215" s="125">
        <f t="shared" si="14"/>
        <v>1200</v>
      </c>
      <c r="N215" s="83">
        <f t="shared" si="15"/>
        <v>3000</v>
      </c>
      <c r="O215" s="72" t="s">
        <v>825</v>
      </c>
      <c r="P215" s="66" t="s">
        <v>171</v>
      </c>
      <c r="Q215" s="66" t="s">
        <v>810</v>
      </c>
      <c r="R215" s="66">
        <v>2</v>
      </c>
      <c r="S215" s="66" t="s">
        <v>181</v>
      </c>
    </row>
    <row r="216" spans="1:19" x14ac:dyDescent="0.25">
      <c r="A216" s="70" t="s">
        <v>826</v>
      </c>
      <c r="B216" s="70" t="s">
        <v>673</v>
      </c>
      <c r="C216" s="80" t="s">
        <v>827</v>
      </c>
      <c r="D216" s="81">
        <v>0.64</v>
      </c>
      <c r="E216" s="70" t="s">
        <v>450</v>
      </c>
      <c r="F216" s="81">
        <f t="shared" si="12"/>
        <v>0.83579999999999999</v>
      </c>
      <c r="G216" s="82">
        <v>1.99</v>
      </c>
      <c r="H216" s="116">
        <v>0.21</v>
      </c>
      <c r="I216" s="70"/>
      <c r="J216" s="70"/>
      <c r="K216" s="70">
        <f t="shared" si="13"/>
        <v>600</v>
      </c>
      <c r="L216" s="70">
        <v>300</v>
      </c>
      <c r="M216" s="125">
        <f t="shared" si="14"/>
        <v>1200</v>
      </c>
      <c r="N216" s="83">
        <f t="shared" si="15"/>
        <v>3000</v>
      </c>
      <c r="O216" s="72" t="s">
        <v>828</v>
      </c>
      <c r="P216" s="66" t="s">
        <v>171</v>
      </c>
      <c r="Q216" s="66" t="s">
        <v>810</v>
      </c>
      <c r="R216" s="66">
        <v>3</v>
      </c>
      <c r="S216" s="66" t="s">
        <v>173</v>
      </c>
    </row>
    <row r="217" spans="1:19" x14ac:dyDescent="0.25">
      <c r="A217" s="70" t="s">
        <v>829</v>
      </c>
      <c r="B217" s="70" t="s">
        <v>673</v>
      </c>
      <c r="C217" s="80" t="s">
        <v>830</v>
      </c>
      <c r="D217" s="81">
        <v>0.25</v>
      </c>
      <c r="E217" s="85" t="s">
        <v>450</v>
      </c>
      <c r="F217" s="81">
        <f t="shared" si="12"/>
        <v>0.6048</v>
      </c>
      <c r="G217" s="82">
        <v>1.44</v>
      </c>
      <c r="H217" s="116">
        <v>0.21</v>
      </c>
      <c r="I217" s="70"/>
      <c r="J217" s="70"/>
      <c r="K217" s="70">
        <f t="shared" si="13"/>
        <v>600</v>
      </c>
      <c r="L217" s="70">
        <v>300</v>
      </c>
      <c r="M217" s="125">
        <f t="shared" si="14"/>
        <v>1200</v>
      </c>
      <c r="N217" s="83">
        <f t="shared" si="15"/>
        <v>3000</v>
      </c>
      <c r="O217" s="72" t="s">
        <v>831</v>
      </c>
      <c r="P217" s="66" t="s">
        <v>171</v>
      </c>
      <c r="Q217" s="66" t="s">
        <v>810</v>
      </c>
      <c r="R217" s="66">
        <v>3</v>
      </c>
      <c r="S217" s="66" t="s">
        <v>177</v>
      </c>
    </row>
    <row r="218" spans="1:19" x14ac:dyDescent="0.25">
      <c r="A218" s="70" t="s">
        <v>832</v>
      </c>
      <c r="B218" s="70" t="s">
        <v>673</v>
      </c>
      <c r="C218" s="80" t="s">
        <v>833</v>
      </c>
      <c r="D218" s="81">
        <v>0.4</v>
      </c>
      <c r="E218" s="85" t="s">
        <v>450</v>
      </c>
      <c r="F218" s="81">
        <f t="shared" si="12"/>
        <v>2.5830000000000002</v>
      </c>
      <c r="G218" s="82">
        <v>6.15</v>
      </c>
      <c r="H218" s="116">
        <v>0.21</v>
      </c>
      <c r="I218" s="70"/>
      <c r="J218" s="70"/>
      <c r="K218" s="70">
        <f t="shared" si="13"/>
        <v>600</v>
      </c>
      <c r="L218" s="70">
        <v>300</v>
      </c>
      <c r="M218" s="125">
        <f t="shared" si="14"/>
        <v>1200</v>
      </c>
      <c r="N218" s="83">
        <f t="shared" si="15"/>
        <v>3000</v>
      </c>
      <c r="O218" s="72" t="s">
        <v>834</v>
      </c>
      <c r="P218" s="66" t="s">
        <v>171</v>
      </c>
      <c r="Q218" s="66" t="s">
        <v>810</v>
      </c>
      <c r="R218" s="66">
        <v>3</v>
      </c>
      <c r="S218" s="66" t="s">
        <v>181</v>
      </c>
    </row>
    <row r="219" spans="1:19" x14ac:dyDescent="0.25">
      <c r="A219" s="70" t="s">
        <v>835</v>
      </c>
      <c r="B219" s="70" t="s">
        <v>836</v>
      </c>
      <c r="C219" s="80" t="s">
        <v>837</v>
      </c>
      <c r="D219" s="81">
        <v>0.85</v>
      </c>
      <c r="E219" s="70" t="s">
        <v>646</v>
      </c>
      <c r="F219" s="81">
        <f t="shared" si="12"/>
        <v>0.4158</v>
      </c>
      <c r="G219" s="82">
        <v>0.99</v>
      </c>
      <c r="H219" s="116">
        <v>0.21</v>
      </c>
      <c r="I219" s="70"/>
      <c r="J219" s="70"/>
      <c r="K219" s="70">
        <f t="shared" si="13"/>
        <v>48</v>
      </c>
      <c r="L219" s="70">
        <v>24</v>
      </c>
      <c r="M219" s="125">
        <f t="shared" si="14"/>
        <v>96</v>
      </c>
      <c r="N219" s="83">
        <f t="shared" si="15"/>
        <v>240</v>
      </c>
      <c r="O219" s="72" t="s">
        <v>838</v>
      </c>
      <c r="P219" s="66" t="s">
        <v>171</v>
      </c>
      <c r="Q219" s="66" t="s">
        <v>810</v>
      </c>
      <c r="R219" s="66">
        <v>4</v>
      </c>
      <c r="S219" s="66" t="s">
        <v>173</v>
      </c>
    </row>
    <row r="220" spans="1:19" x14ac:dyDescent="0.25">
      <c r="A220" s="70" t="s">
        <v>839</v>
      </c>
      <c r="B220" s="70" t="s">
        <v>836</v>
      </c>
      <c r="C220" s="80" t="s">
        <v>840</v>
      </c>
      <c r="D220" s="81">
        <v>0.5</v>
      </c>
      <c r="E220" s="70" t="s">
        <v>184</v>
      </c>
      <c r="F220" s="81">
        <f t="shared" si="12"/>
        <v>1.0458000000000001</v>
      </c>
      <c r="G220" s="82">
        <v>2.4900000000000002</v>
      </c>
      <c r="H220" s="116">
        <v>0.21</v>
      </c>
      <c r="I220" s="70"/>
      <c r="J220" s="70"/>
      <c r="K220" s="70">
        <f t="shared" si="13"/>
        <v>48</v>
      </c>
      <c r="L220" s="70">
        <v>24</v>
      </c>
      <c r="M220" s="125">
        <f t="shared" si="14"/>
        <v>96</v>
      </c>
      <c r="N220" s="83">
        <f t="shared" si="15"/>
        <v>240</v>
      </c>
      <c r="O220" s="72" t="s">
        <v>841</v>
      </c>
      <c r="P220" s="66" t="s">
        <v>171</v>
      </c>
      <c r="Q220" s="66" t="s">
        <v>810</v>
      </c>
      <c r="R220" s="66">
        <v>4</v>
      </c>
      <c r="S220" s="66" t="s">
        <v>177</v>
      </c>
    </row>
    <row r="221" spans="1:19" x14ac:dyDescent="0.25">
      <c r="A221" s="70" t="s">
        <v>842</v>
      </c>
      <c r="B221" s="70" t="s">
        <v>836</v>
      </c>
      <c r="C221" s="80" t="s">
        <v>843</v>
      </c>
      <c r="D221" s="81">
        <v>1</v>
      </c>
      <c r="E221" s="70" t="s">
        <v>844</v>
      </c>
      <c r="F221" s="81">
        <f t="shared" si="12"/>
        <v>2.919</v>
      </c>
      <c r="G221" s="82">
        <v>6.95</v>
      </c>
      <c r="H221" s="116">
        <v>0.21</v>
      </c>
      <c r="I221" s="70"/>
      <c r="J221" s="70"/>
      <c r="K221" s="70">
        <f t="shared" si="13"/>
        <v>96</v>
      </c>
      <c r="L221" s="70">
        <v>48</v>
      </c>
      <c r="M221" s="125">
        <f t="shared" si="14"/>
        <v>192</v>
      </c>
      <c r="N221" s="83">
        <f t="shared" si="15"/>
        <v>480</v>
      </c>
      <c r="O221" s="72" t="s">
        <v>845</v>
      </c>
      <c r="P221" s="66" t="s">
        <v>171</v>
      </c>
      <c r="Q221" s="66" t="s">
        <v>810</v>
      </c>
      <c r="R221" s="66">
        <v>4</v>
      </c>
      <c r="S221" s="66" t="s">
        <v>181</v>
      </c>
    </row>
    <row r="222" spans="1:19" x14ac:dyDescent="0.25">
      <c r="A222" s="70" t="s">
        <v>846</v>
      </c>
      <c r="B222" s="70" t="s">
        <v>836</v>
      </c>
      <c r="C222" s="80" t="s">
        <v>847</v>
      </c>
      <c r="D222" s="81">
        <v>1</v>
      </c>
      <c r="E222" s="70" t="s">
        <v>844</v>
      </c>
      <c r="F222" s="81">
        <f t="shared" si="12"/>
        <v>2.919</v>
      </c>
      <c r="G222" s="82">
        <v>6.95</v>
      </c>
      <c r="H222" s="116">
        <v>0.21</v>
      </c>
      <c r="I222" s="70"/>
      <c r="J222" s="70"/>
      <c r="K222" s="70">
        <f t="shared" si="13"/>
        <v>96</v>
      </c>
      <c r="L222" s="70">
        <v>48</v>
      </c>
      <c r="M222" s="125">
        <f t="shared" si="14"/>
        <v>192</v>
      </c>
      <c r="N222" s="83">
        <f t="shared" si="15"/>
        <v>480</v>
      </c>
      <c r="O222" s="72" t="s">
        <v>848</v>
      </c>
      <c r="P222" s="66" t="s">
        <v>171</v>
      </c>
      <c r="Q222" s="66" t="s">
        <v>810</v>
      </c>
      <c r="R222" s="66">
        <v>5</v>
      </c>
      <c r="S222" s="66" t="s">
        <v>173</v>
      </c>
    </row>
    <row r="223" spans="1:19" x14ac:dyDescent="0.25">
      <c r="A223" s="70" t="s">
        <v>849</v>
      </c>
      <c r="B223" s="70" t="s">
        <v>850</v>
      </c>
      <c r="C223" s="80" t="s">
        <v>851</v>
      </c>
      <c r="D223" s="86">
        <v>0.64</v>
      </c>
      <c r="E223" s="70" t="s">
        <v>852</v>
      </c>
      <c r="F223" s="81">
        <f t="shared" si="12"/>
        <v>0.26879999999999998</v>
      </c>
      <c r="G223" s="82">
        <v>0.64</v>
      </c>
      <c r="H223" s="116">
        <v>0.21</v>
      </c>
      <c r="I223" s="70"/>
      <c r="J223" s="70"/>
      <c r="K223" s="70">
        <f t="shared" si="13"/>
        <v>500</v>
      </c>
      <c r="L223" s="70">
        <v>250</v>
      </c>
      <c r="M223" s="125">
        <f t="shared" si="14"/>
        <v>1000</v>
      </c>
      <c r="N223" s="83">
        <f t="shared" si="15"/>
        <v>2500</v>
      </c>
      <c r="O223" s="72" t="s">
        <v>853</v>
      </c>
      <c r="P223" s="66" t="s">
        <v>171</v>
      </c>
      <c r="Q223" s="66" t="s">
        <v>810</v>
      </c>
      <c r="R223" s="66">
        <v>5</v>
      </c>
      <c r="S223" s="66" t="s">
        <v>177</v>
      </c>
    </row>
    <row r="224" spans="1:19" x14ac:dyDescent="0.25">
      <c r="A224" s="70" t="s">
        <v>854</v>
      </c>
      <c r="B224" s="70" t="s">
        <v>850</v>
      </c>
      <c r="C224" s="80" t="s">
        <v>855</v>
      </c>
      <c r="D224" s="81">
        <v>0.25</v>
      </c>
      <c r="E224" s="70" t="s">
        <v>844</v>
      </c>
      <c r="F224" s="81">
        <f t="shared" si="12"/>
        <v>1.0877999999999999</v>
      </c>
      <c r="G224" s="82">
        <v>2.59</v>
      </c>
      <c r="H224" s="116">
        <v>0.21</v>
      </c>
      <c r="I224" s="70"/>
      <c r="J224" s="70"/>
      <c r="K224" s="70">
        <f t="shared" si="13"/>
        <v>200</v>
      </c>
      <c r="L224" s="70">
        <v>100</v>
      </c>
      <c r="M224" s="125">
        <f t="shared" si="14"/>
        <v>400</v>
      </c>
      <c r="N224" s="83">
        <f t="shared" si="15"/>
        <v>1000</v>
      </c>
      <c r="O224" s="72" t="s">
        <v>856</v>
      </c>
      <c r="P224" s="66" t="s">
        <v>171</v>
      </c>
      <c r="Q224" s="66" t="s">
        <v>810</v>
      </c>
      <c r="R224" s="66">
        <v>5</v>
      </c>
      <c r="S224" s="66" t="s">
        <v>181</v>
      </c>
    </row>
    <row r="225" spans="1:19" x14ac:dyDescent="0.25">
      <c r="A225" s="70" t="s">
        <v>857</v>
      </c>
      <c r="B225" s="70" t="s">
        <v>850</v>
      </c>
      <c r="C225" s="80" t="s">
        <v>858</v>
      </c>
      <c r="D225" s="81">
        <v>0.35</v>
      </c>
      <c r="E225" s="70" t="s">
        <v>844</v>
      </c>
      <c r="F225" s="81">
        <f t="shared" si="12"/>
        <v>1.0877999999999999</v>
      </c>
      <c r="G225" s="82">
        <v>2.59</v>
      </c>
      <c r="H225" s="116">
        <v>0.21</v>
      </c>
      <c r="I225" s="70"/>
      <c r="J225" s="70"/>
      <c r="K225" s="70">
        <f t="shared" si="13"/>
        <v>200</v>
      </c>
      <c r="L225" s="70">
        <v>100</v>
      </c>
      <c r="M225" s="125">
        <f t="shared" si="14"/>
        <v>400</v>
      </c>
      <c r="N225" s="83">
        <f t="shared" si="15"/>
        <v>1000</v>
      </c>
      <c r="O225" s="72" t="s">
        <v>859</v>
      </c>
      <c r="P225" s="66" t="s">
        <v>171</v>
      </c>
      <c r="Q225" s="66" t="s">
        <v>810</v>
      </c>
      <c r="R225" s="66">
        <v>6</v>
      </c>
      <c r="S225" s="66" t="s">
        <v>173</v>
      </c>
    </row>
    <row r="226" spans="1:19" x14ac:dyDescent="0.25">
      <c r="A226" s="70" t="s">
        <v>860</v>
      </c>
      <c r="B226" s="70" t="s">
        <v>850</v>
      </c>
      <c r="C226" s="80" t="s">
        <v>861</v>
      </c>
      <c r="D226" s="81">
        <v>0.35</v>
      </c>
      <c r="E226" s="70" t="s">
        <v>862</v>
      </c>
      <c r="F226" s="81">
        <f t="shared" si="12"/>
        <v>1.0038</v>
      </c>
      <c r="G226" s="82">
        <v>2.39</v>
      </c>
      <c r="H226" s="116">
        <v>0.21</v>
      </c>
      <c r="I226" s="70"/>
      <c r="J226" s="70"/>
      <c r="K226" s="70">
        <f t="shared" si="13"/>
        <v>100</v>
      </c>
      <c r="L226" s="70">
        <v>50</v>
      </c>
      <c r="M226" s="125">
        <f t="shared" si="14"/>
        <v>200</v>
      </c>
      <c r="N226" s="83">
        <f t="shared" si="15"/>
        <v>500</v>
      </c>
      <c r="O226" s="72" t="s">
        <v>863</v>
      </c>
      <c r="P226" s="66" t="s">
        <v>171</v>
      </c>
      <c r="Q226" s="66" t="s">
        <v>810</v>
      </c>
      <c r="R226" s="66">
        <v>6</v>
      </c>
      <c r="S226" s="66" t="s">
        <v>177</v>
      </c>
    </row>
    <row r="227" spans="1:19" x14ac:dyDescent="0.25">
      <c r="A227" s="70" t="s">
        <v>864</v>
      </c>
      <c r="B227" s="70" t="s">
        <v>850</v>
      </c>
      <c r="C227" s="80" t="s">
        <v>865</v>
      </c>
      <c r="D227" s="81">
        <v>0.5</v>
      </c>
      <c r="E227" s="70" t="s">
        <v>862</v>
      </c>
      <c r="F227" s="81">
        <f t="shared" si="12"/>
        <v>1.8857999999999999</v>
      </c>
      <c r="G227" s="82">
        <v>4.49</v>
      </c>
      <c r="H227" s="116">
        <v>0.21</v>
      </c>
      <c r="I227" s="70"/>
      <c r="J227" s="70"/>
      <c r="K227" s="70">
        <f t="shared" si="13"/>
        <v>100</v>
      </c>
      <c r="L227" s="70">
        <v>50</v>
      </c>
      <c r="M227" s="125">
        <f t="shared" si="14"/>
        <v>200</v>
      </c>
      <c r="N227" s="83">
        <f t="shared" si="15"/>
        <v>500</v>
      </c>
      <c r="O227" s="72" t="s">
        <v>866</v>
      </c>
      <c r="P227" s="66" t="s">
        <v>171</v>
      </c>
      <c r="Q227" s="66" t="s">
        <v>810</v>
      </c>
      <c r="R227" s="66">
        <v>6</v>
      </c>
      <c r="S227" s="66" t="s">
        <v>181</v>
      </c>
    </row>
    <row r="228" spans="1:19" x14ac:dyDescent="0.25">
      <c r="A228" s="70" t="s">
        <v>867</v>
      </c>
      <c r="B228" s="70" t="s">
        <v>850</v>
      </c>
      <c r="C228" s="80" t="s">
        <v>868</v>
      </c>
      <c r="D228" s="81">
        <v>0.4</v>
      </c>
      <c r="E228" s="70" t="s">
        <v>844</v>
      </c>
      <c r="F228" s="81">
        <f t="shared" si="12"/>
        <v>3.339</v>
      </c>
      <c r="G228" s="82">
        <v>7.95</v>
      </c>
      <c r="H228" s="116">
        <v>0.21</v>
      </c>
      <c r="I228" s="70"/>
      <c r="J228" s="70"/>
      <c r="K228" s="70">
        <f t="shared" si="13"/>
        <v>50</v>
      </c>
      <c r="L228" s="70">
        <v>25</v>
      </c>
      <c r="M228" s="125">
        <f t="shared" si="14"/>
        <v>100</v>
      </c>
      <c r="N228" s="83">
        <f t="shared" si="15"/>
        <v>250</v>
      </c>
      <c r="O228" s="72" t="s">
        <v>869</v>
      </c>
      <c r="P228" s="66" t="s">
        <v>171</v>
      </c>
      <c r="Q228" s="66" t="s">
        <v>810</v>
      </c>
      <c r="R228" s="66">
        <v>7</v>
      </c>
      <c r="S228" s="66" t="s">
        <v>173</v>
      </c>
    </row>
    <row r="229" spans="1:19" x14ac:dyDescent="0.25">
      <c r="A229" s="70" t="s">
        <v>870</v>
      </c>
      <c r="B229" s="70" t="s">
        <v>850</v>
      </c>
      <c r="C229" s="80" t="s">
        <v>871</v>
      </c>
      <c r="D229" s="86">
        <v>0.4</v>
      </c>
      <c r="E229" s="70" t="s">
        <v>852</v>
      </c>
      <c r="F229" s="81">
        <f t="shared" si="12"/>
        <v>3.339</v>
      </c>
      <c r="G229" s="82">
        <v>7.95</v>
      </c>
      <c r="H229" s="116">
        <v>0.21</v>
      </c>
      <c r="I229" s="70"/>
      <c r="J229" s="70"/>
      <c r="K229" s="70">
        <f t="shared" si="13"/>
        <v>50</v>
      </c>
      <c r="L229" s="70">
        <v>25</v>
      </c>
      <c r="M229" s="125">
        <f t="shared" si="14"/>
        <v>100</v>
      </c>
      <c r="N229" s="83">
        <f t="shared" si="15"/>
        <v>250</v>
      </c>
      <c r="O229" s="72" t="s">
        <v>872</v>
      </c>
      <c r="P229" s="66" t="s">
        <v>171</v>
      </c>
      <c r="Q229" s="66" t="s">
        <v>810</v>
      </c>
      <c r="R229" s="66">
        <v>7</v>
      </c>
      <c r="S229" s="66" t="s">
        <v>177</v>
      </c>
    </row>
    <row r="230" spans="1:19" x14ac:dyDescent="0.25">
      <c r="A230" s="70" t="s">
        <v>873</v>
      </c>
      <c r="B230" s="70" t="s">
        <v>850</v>
      </c>
      <c r="C230" s="80" t="s">
        <v>874</v>
      </c>
      <c r="D230" s="86">
        <v>0.3</v>
      </c>
      <c r="E230" s="70" t="s">
        <v>852</v>
      </c>
      <c r="F230" s="81">
        <f t="shared" si="12"/>
        <v>6.9089999999999998</v>
      </c>
      <c r="G230" s="82">
        <v>16.45</v>
      </c>
      <c r="H230" s="116">
        <v>0.21</v>
      </c>
      <c r="I230" s="70"/>
      <c r="J230" s="70"/>
      <c r="K230" s="70">
        <f t="shared" si="13"/>
        <v>50</v>
      </c>
      <c r="L230" s="70">
        <v>25</v>
      </c>
      <c r="M230" s="125">
        <f t="shared" si="14"/>
        <v>100</v>
      </c>
      <c r="N230" s="83">
        <f t="shared" si="15"/>
        <v>250</v>
      </c>
      <c r="O230" s="72" t="s">
        <v>875</v>
      </c>
    </row>
    <row r="231" spans="1:19" x14ac:dyDescent="0.25">
      <c r="A231" s="70" t="s">
        <v>876</v>
      </c>
      <c r="B231" s="70" t="s">
        <v>850</v>
      </c>
      <c r="C231" s="80" t="s">
        <v>877</v>
      </c>
      <c r="D231" s="86">
        <v>0.3</v>
      </c>
      <c r="E231" s="70" t="s">
        <v>852</v>
      </c>
      <c r="F231" s="81">
        <f t="shared" si="12"/>
        <v>6.9089999999999998</v>
      </c>
      <c r="G231" s="82">
        <v>16.45</v>
      </c>
      <c r="H231" s="116">
        <v>0.21</v>
      </c>
      <c r="I231" s="70"/>
      <c r="J231" s="70"/>
      <c r="K231" s="70">
        <f t="shared" si="13"/>
        <v>50</v>
      </c>
      <c r="L231" s="70">
        <v>25</v>
      </c>
      <c r="M231" s="125">
        <f t="shared" si="14"/>
        <v>100</v>
      </c>
      <c r="N231" s="83">
        <f t="shared" si="15"/>
        <v>250</v>
      </c>
      <c r="O231" s="72" t="s">
        <v>878</v>
      </c>
    </row>
    <row r="232" spans="1:19" x14ac:dyDescent="0.25">
      <c r="A232" s="70" t="s">
        <v>879</v>
      </c>
      <c r="B232" s="70" t="s">
        <v>880</v>
      </c>
      <c r="C232" s="80" t="s">
        <v>881</v>
      </c>
      <c r="D232" s="81">
        <v>0.25</v>
      </c>
      <c r="E232" s="70" t="s">
        <v>882</v>
      </c>
      <c r="F232" s="81">
        <f t="shared" si="12"/>
        <v>0.4158</v>
      </c>
      <c r="G232" s="82">
        <v>0.99</v>
      </c>
      <c r="H232" s="116">
        <v>0.21</v>
      </c>
      <c r="I232" s="70">
        <v>0.04</v>
      </c>
      <c r="J232" s="70"/>
      <c r="K232" s="70">
        <f t="shared" si="13"/>
        <v>200</v>
      </c>
      <c r="L232" s="70">
        <v>100</v>
      </c>
      <c r="M232" s="125">
        <f t="shared" si="14"/>
        <v>400</v>
      </c>
      <c r="N232" s="83">
        <f t="shared" si="15"/>
        <v>1000</v>
      </c>
      <c r="O232" s="72" t="s">
        <v>883</v>
      </c>
    </row>
    <row r="233" spans="1:19" x14ac:dyDescent="0.25">
      <c r="A233" s="70" t="s">
        <v>884</v>
      </c>
      <c r="B233" s="70" t="s">
        <v>880</v>
      </c>
      <c r="C233" s="80" t="s">
        <v>885</v>
      </c>
      <c r="D233" s="81">
        <v>0.25</v>
      </c>
      <c r="E233" s="70" t="s">
        <v>882</v>
      </c>
      <c r="F233" s="81">
        <f t="shared" si="12"/>
        <v>0.4158</v>
      </c>
      <c r="G233" s="82">
        <v>0.99</v>
      </c>
      <c r="H233" s="116">
        <v>0.21</v>
      </c>
      <c r="I233" s="70">
        <v>0.04</v>
      </c>
      <c r="J233" s="70"/>
      <c r="K233" s="70">
        <f t="shared" si="13"/>
        <v>200</v>
      </c>
      <c r="L233" s="70">
        <v>100</v>
      </c>
      <c r="M233" s="125">
        <f t="shared" si="14"/>
        <v>400</v>
      </c>
      <c r="N233" s="83">
        <f t="shared" si="15"/>
        <v>1000</v>
      </c>
      <c r="O233" s="72" t="s">
        <v>886</v>
      </c>
    </row>
    <row r="234" spans="1:19" x14ac:dyDescent="0.25">
      <c r="A234" s="70" t="s">
        <v>887</v>
      </c>
      <c r="B234" s="70" t="s">
        <v>880</v>
      </c>
      <c r="C234" s="80" t="s">
        <v>888</v>
      </c>
      <c r="D234" s="81">
        <v>0.2</v>
      </c>
      <c r="E234" s="70" t="s">
        <v>889</v>
      </c>
      <c r="F234" s="81">
        <f t="shared" si="12"/>
        <v>0.58379999999999999</v>
      </c>
      <c r="G234" s="82">
        <v>1.39</v>
      </c>
      <c r="H234" s="116">
        <v>0.21</v>
      </c>
      <c r="I234" s="70"/>
      <c r="J234" s="70"/>
      <c r="K234" s="70">
        <f t="shared" si="13"/>
        <v>200</v>
      </c>
      <c r="L234" s="70">
        <v>100</v>
      </c>
      <c r="M234" s="125">
        <f t="shared" si="14"/>
        <v>400</v>
      </c>
      <c r="N234" s="83">
        <f t="shared" si="15"/>
        <v>1000</v>
      </c>
      <c r="O234" s="72" t="s">
        <v>890</v>
      </c>
    </row>
    <row r="235" spans="1:19" x14ac:dyDescent="0.25">
      <c r="A235" s="70" t="s">
        <v>891</v>
      </c>
      <c r="B235" s="70" t="s">
        <v>880</v>
      </c>
      <c r="C235" s="80" t="s">
        <v>892</v>
      </c>
      <c r="D235" s="81">
        <v>0.5</v>
      </c>
      <c r="E235" s="70" t="s">
        <v>882</v>
      </c>
      <c r="F235" s="81">
        <f t="shared" si="12"/>
        <v>2.2050000000000001</v>
      </c>
      <c r="G235" s="82">
        <v>5.25</v>
      </c>
      <c r="H235" s="116">
        <v>0.21</v>
      </c>
      <c r="I235" s="70">
        <v>0.08</v>
      </c>
      <c r="J235" s="70">
        <v>0.12</v>
      </c>
      <c r="K235" s="70">
        <f t="shared" si="13"/>
        <v>100</v>
      </c>
      <c r="L235" s="70">
        <v>50</v>
      </c>
      <c r="M235" s="125">
        <f t="shared" si="14"/>
        <v>200</v>
      </c>
      <c r="N235" s="83">
        <f t="shared" si="15"/>
        <v>500</v>
      </c>
      <c r="O235" s="72" t="s">
        <v>893</v>
      </c>
    </row>
    <row r="236" spans="1:19" x14ac:dyDescent="0.25">
      <c r="A236" s="70" t="s">
        <v>894</v>
      </c>
      <c r="B236" s="70" t="s">
        <v>880</v>
      </c>
      <c r="C236" s="80" t="s">
        <v>895</v>
      </c>
      <c r="D236" s="81">
        <v>0.4</v>
      </c>
      <c r="E236" s="70" t="s">
        <v>889</v>
      </c>
      <c r="F236" s="81">
        <f t="shared" si="12"/>
        <v>4.5989999999999993</v>
      </c>
      <c r="G236" s="82">
        <v>10.95</v>
      </c>
      <c r="H236" s="116">
        <v>0.21</v>
      </c>
      <c r="I236" s="70">
        <v>0.08</v>
      </c>
      <c r="J236" s="70">
        <v>0.12</v>
      </c>
      <c r="K236" s="70">
        <f t="shared" si="13"/>
        <v>20</v>
      </c>
      <c r="L236" s="70">
        <v>10</v>
      </c>
      <c r="M236" s="125">
        <f t="shared" si="14"/>
        <v>40</v>
      </c>
      <c r="N236" s="83">
        <f t="shared" si="15"/>
        <v>100</v>
      </c>
      <c r="O236" s="72" t="s">
        <v>896</v>
      </c>
    </row>
    <row r="237" spans="1:19" x14ac:dyDescent="0.25">
      <c r="A237" s="70" t="s">
        <v>897</v>
      </c>
      <c r="B237" s="70" t="s">
        <v>898</v>
      </c>
      <c r="C237" s="80" t="s">
        <v>899</v>
      </c>
      <c r="D237" s="81">
        <v>0.09</v>
      </c>
      <c r="E237" s="70" t="s">
        <v>450</v>
      </c>
      <c r="F237" s="81">
        <f t="shared" si="12"/>
        <v>8.4000000000000005E-2</v>
      </c>
      <c r="G237" s="82">
        <v>0.2</v>
      </c>
      <c r="H237" s="116">
        <v>0.21</v>
      </c>
      <c r="I237" s="70"/>
      <c r="J237" s="70"/>
      <c r="K237" s="70">
        <f t="shared" si="13"/>
        <v>400</v>
      </c>
      <c r="L237" s="70">
        <v>200</v>
      </c>
      <c r="M237" s="125">
        <f t="shared" si="14"/>
        <v>800</v>
      </c>
      <c r="N237" s="83">
        <f t="shared" si="15"/>
        <v>2000</v>
      </c>
      <c r="O237" s="72" t="s">
        <v>900</v>
      </c>
    </row>
    <row r="238" spans="1:19" x14ac:dyDescent="0.25">
      <c r="A238" s="70" t="s">
        <v>901</v>
      </c>
      <c r="B238" s="70" t="s">
        <v>898</v>
      </c>
      <c r="C238" s="80" t="s">
        <v>902</v>
      </c>
      <c r="D238" s="81">
        <v>0.21</v>
      </c>
      <c r="E238" s="70" t="s">
        <v>450</v>
      </c>
      <c r="F238" s="81">
        <f t="shared" si="12"/>
        <v>0.15959999999999999</v>
      </c>
      <c r="G238" s="82">
        <v>0.38</v>
      </c>
      <c r="H238" s="116">
        <v>0.21</v>
      </c>
      <c r="I238" s="70"/>
      <c r="J238" s="70"/>
      <c r="K238" s="70">
        <f t="shared" si="13"/>
        <v>400</v>
      </c>
      <c r="L238" s="70">
        <v>200</v>
      </c>
      <c r="M238" s="125">
        <f t="shared" si="14"/>
        <v>800</v>
      </c>
      <c r="N238" s="83">
        <f t="shared" si="15"/>
        <v>2000</v>
      </c>
      <c r="O238" s="72" t="s">
        <v>903</v>
      </c>
    </row>
    <row r="239" spans="1:19" x14ac:dyDescent="0.25">
      <c r="A239" s="70" t="s">
        <v>904</v>
      </c>
      <c r="B239" s="70" t="s">
        <v>898</v>
      </c>
      <c r="C239" s="80" t="s">
        <v>905</v>
      </c>
      <c r="D239" s="81">
        <v>7.0000000000000007E-2</v>
      </c>
      <c r="E239" s="70" t="s">
        <v>450</v>
      </c>
      <c r="F239" s="81">
        <f t="shared" si="12"/>
        <v>7.9799999999999996E-2</v>
      </c>
      <c r="G239" s="82">
        <v>0.19</v>
      </c>
      <c r="H239" s="116">
        <v>0.21</v>
      </c>
      <c r="I239" s="70"/>
      <c r="J239" s="70"/>
      <c r="K239" s="70">
        <f t="shared" si="13"/>
        <v>400</v>
      </c>
      <c r="L239" s="70">
        <v>200</v>
      </c>
      <c r="M239" s="125">
        <f t="shared" si="14"/>
        <v>800</v>
      </c>
      <c r="N239" s="83">
        <f t="shared" si="15"/>
        <v>2000</v>
      </c>
      <c r="O239" s="72" t="s">
        <v>906</v>
      </c>
    </row>
    <row r="240" spans="1:19" x14ac:dyDescent="0.25">
      <c r="A240" s="70" t="s">
        <v>907</v>
      </c>
      <c r="B240" s="70" t="s">
        <v>898</v>
      </c>
      <c r="C240" s="80" t="s">
        <v>908</v>
      </c>
      <c r="D240" s="81">
        <v>0.16</v>
      </c>
      <c r="E240" s="70" t="s">
        <v>450</v>
      </c>
      <c r="F240" s="81">
        <f t="shared" si="12"/>
        <v>0.20579999999999998</v>
      </c>
      <c r="G240" s="82">
        <v>0.49</v>
      </c>
      <c r="H240" s="116">
        <v>0.21</v>
      </c>
      <c r="I240" s="70"/>
      <c r="J240" s="70"/>
      <c r="K240" s="70">
        <f t="shared" si="13"/>
        <v>400</v>
      </c>
      <c r="L240" s="70">
        <v>200</v>
      </c>
      <c r="M240" s="125">
        <f t="shared" si="14"/>
        <v>800</v>
      </c>
      <c r="N240" s="83">
        <f t="shared" si="15"/>
        <v>2000</v>
      </c>
      <c r="O240" s="72" t="s">
        <v>909</v>
      </c>
    </row>
    <row r="241" spans="1:15" x14ac:dyDescent="0.25">
      <c r="A241" s="70" t="s">
        <v>910</v>
      </c>
      <c r="B241" s="70" t="s">
        <v>898</v>
      </c>
      <c r="C241" s="80" t="s">
        <v>911</v>
      </c>
      <c r="D241" s="81">
        <v>0.11</v>
      </c>
      <c r="E241" s="70" t="s">
        <v>450</v>
      </c>
      <c r="F241" s="81">
        <f t="shared" si="12"/>
        <v>0.12179999999999999</v>
      </c>
      <c r="G241" s="82">
        <v>0.28999999999999998</v>
      </c>
      <c r="H241" s="116">
        <v>0.21</v>
      </c>
      <c r="I241" s="70"/>
      <c r="J241" s="70"/>
      <c r="K241" s="70">
        <f t="shared" si="13"/>
        <v>400</v>
      </c>
      <c r="L241" s="70">
        <v>200</v>
      </c>
      <c r="M241" s="125">
        <f t="shared" si="14"/>
        <v>800</v>
      </c>
      <c r="N241" s="83">
        <f t="shared" si="15"/>
        <v>2000</v>
      </c>
      <c r="O241" s="72" t="s">
        <v>912</v>
      </c>
    </row>
    <row r="242" spans="1:15" x14ac:dyDescent="0.25">
      <c r="A242" s="70" t="s">
        <v>913</v>
      </c>
      <c r="B242" s="70" t="s">
        <v>898</v>
      </c>
      <c r="C242" s="80" t="s">
        <v>914</v>
      </c>
      <c r="D242" s="81">
        <v>0.6</v>
      </c>
      <c r="E242" s="70" t="s">
        <v>450</v>
      </c>
      <c r="F242" s="81">
        <f t="shared" si="12"/>
        <v>0.54179999999999995</v>
      </c>
      <c r="G242" s="82">
        <v>1.29</v>
      </c>
      <c r="H242" s="116">
        <v>0.21</v>
      </c>
      <c r="I242" s="70"/>
      <c r="J242" s="70"/>
      <c r="K242" s="70">
        <f t="shared" si="13"/>
        <v>400</v>
      </c>
      <c r="L242" s="70">
        <v>200</v>
      </c>
      <c r="M242" s="125">
        <f t="shared" si="14"/>
        <v>800</v>
      </c>
      <c r="N242" s="83">
        <f t="shared" si="15"/>
        <v>2000</v>
      </c>
      <c r="O242" s="72" t="s">
        <v>915</v>
      </c>
    </row>
    <row r="243" spans="1:15" x14ac:dyDescent="0.25">
      <c r="A243" s="70" t="s">
        <v>916</v>
      </c>
      <c r="B243" s="70" t="s">
        <v>898</v>
      </c>
      <c r="C243" s="80" t="s">
        <v>917</v>
      </c>
      <c r="D243" s="81">
        <v>0.1</v>
      </c>
      <c r="E243" s="70" t="s">
        <v>889</v>
      </c>
      <c r="F243" s="81">
        <f t="shared" si="12"/>
        <v>0.1638</v>
      </c>
      <c r="G243" s="82">
        <v>0.39</v>
      </c>
      <c r="H243" s="116">
        <v>0.21</v>
      </c>
      <c r="I243" s="70"/>
      <c r="J243" s="70"/>
      <c r="K243" s="70">
        <f t="shared" si="13"/>
        <v>400</v>
      </c>
      <c r="L243" s="70">
        <v>200</v>
      </c>
      <c r="M243" s="125">
        <f t="shared" si="14"/>
        <v>800</v>
      </c>
      <c r="N243" s="83">
        <f t="shared" si="15"/>
        <v>2000</v>
      </c>
      <c r="O243" s="72" t="s">
        <v>918</v>
      </c>
    </row>
    <row r="244" spans="1:15" x14ac:dyDescent="0.25">
      <c r="A244" s="70" t="s">
        <v>919</v>
      </c>
      <c r="B244" s="70" t="s">
        <v>898</v>
      </c>
      <c r="C244" s="80" t="s">
        <v>920</v>
      </c>
      <c r="D244" s="81">
        <v>0.25</v>
      </c>
      <c r="E244" s="70" t="s">
        <v>793</v>
      </c>
      <c r="F244" s="81">
        <f t="shared" si="12"/>
        <v>0.24779999999999996</v>
      </c>
      <c r="G244" s="82">
        <v>0.59</v>
      </c>
      <c r="H244" s="116">
        <v>0.21</v>
      </c>
      <c r="I244" s="70"/>
      <c r="J244" s="70"/>
      <c r="K244" s="70">
        <f t="shared" si="13"/>
        <v>200</v>
      </c>
      <c r="L244" s="70">
        <v>100</v>
      </c>
      <c r="M244" s="125">
        <f t="shared" si="14"/>
        <v>400</v>
      </c>
      <c r="N244" s="83">
        <f t="shared" si="15"/>
        <v>1000</v>
      </c>
      <c r="O244" s="72" t="s">
        <v>921</v>
      </c>
    </row>
    <row r="245" spans="1:15" x14ac:dyDescent="0.25">
      <c r="A245" s="70" t="s">
        <v>922</v>
      </c>
      <c r="B245" s="70" t="s">
        <v>898</v>
      </c>
      <c r="C245" s="80" t="s">
        <v>923</v>
      </c>
      <c r="D245" s="81">
        <v>0.25</v>
      </c>
      <c r="E245" s="70" t="s">
        <v>793</v>
      </c>
      <c r="F245" s="81">
        <f t="shared" si="12"/>
        <v>0.24779999999999996</v>
      </c>
      <c r="G245" s="82">
        <v>0.59</v>
      </c>
      <c r="H245" s="116">
        <v>0.21</v>
      </c>
      <c r="I245" s="70"/>
      <c r="J245" s="70"/>
      <c r="K245" s="70">
        <f t="shared" si="13"/>
        <v>200</v>
      </c>
      <c r="L245" s="70">
        <v>100</v>
      </c>
      <c r="M245" s="125">
        <f t="shared" si="14"/>
        <v>400</v>
      </c>
      <c r="N245" s="83">
        <f t="shared" si="15"/>
        <v>1000</v>
      </c>
      <c r="O245" s="72" t="s">
        <v>924</v>
      </c>
    </row>
    <row r="246" spans="1:15" x14ac:dyDescent="0.25">
      <c r="A246" s="70" t="s">
        <v>925</v>
      </c>
      <c r="B246" s="70" t="s">
        <v>898</v>
      </c>
      <c r="C246" s="80" t="s">
        <v>926</v>
      </c>
      <c r="D246" s="81">
        <v>0.61</v>
      </c>
      <c r="E246" s="70" t="s">
        <v>793</v>
      </c>
      <c r="F246" s="81">
        <f t="shared" si="12"/>
        <v>0.54179999999999995</v>
      </c>
      <c r="G246" s="82">
        <v>1.29</v>
      </c>
      <c r="H246" s="116">
        <v>0.21</v>
      </c>
      <c r="I246" s="70"/>
      <c r="J246" s="70"/>
      <c r="K246" s="70">
        <f t="shared" si="13"/>
        <v>40</v>
      </c>
      <c r="L246" s="70">
        <v>20</v>
      </c>
      <c r="M246" s="125">
        <f t="shared" si="14"/>
        <v>80</v>
      </c>
      <c r="N246" s="83">
        <f t="shared" si="15"/>
        <v>200</v>
      </c>
      <c r="O246" s="72" t="s">
        <v>927</v>
      </c>
    </row>
    <row r="247" spans="1:15" x14ac:dyDescent="0.25">
      <c r="A247" s="70" t="s">
        <v>928</v>
      </c>
      <c r="B247" s="70" t="s">
        <v>898</v>
      </c>
      <c r="C247" s="80" t="s">
        <v>929</v>
      </c>
      <c r="D247" s="81">
        <v>0.25</v>
      </c>
      <c r="E247" s="70" t="s">
        <v>450</v>
      </c>
      <c r="F247" s="81">
        <f t="shared" si="12"/>
        <v>0.58379999999999999</v>
      </c>
      <c r="G247" s="82">
        <v>1.39</v>
      </c>
      <c r="H247" s="116">
        <v>0.21</v>
      </c>
      <c r="I247" s="70"/>
      <c r="J247" s="70"/>
      <c r="K247" s="70">
        <f t="shared" si="13"/>
        <v>100</v>
      </c>
      <c r="L247" s="70">
        <v>50</v>
      </c>
      <c r="M247" s="125">
        <f t="shared" si="14"/>
        <v>200</v>
      </c>
      <c r="N247" s="83">
        <f t="shared" si="15"/>
        <v>500</v>
      </c>
      <c r="O247" s="72" t="s">
        <v>930</v>
      </c>
    </row>
    <row r="248" spans="1:15" x14ac:dyDescent="0.25">
      <c r="A248" s="70" t="s">
        <v>931</v>
      </c>
      <c r="B248" s="70" t="s">
        <v>898</v>
      </c>
      <c r="C248" s="80" t="s">
        <v>932</v>
      </c>
      <c r="D248" s="81">
        <v>0.35</v>
      </c>
      <c r="E248" s="70" t="s">
        <v>889</v>
      </c>
      <c r="F248" s="81">
        <f t="shared" si="12"/>
        <v>0.37379999999999997</v>
      </c>
      <c r="G248" s="82">
        <v>0.89</v>
      </c>
      <c r="H248" s="116">
        <v>0.21</v>
      </c>
      <c r="I248" s="70"/>
      <c r="J248" s="70"/>
      <c r="K248" s="70">
        <f t="shared" si="13"/>
        <v>300</v>
      </c>
      <c r="L248" s="70">
        <v>150</v>
      </c>
      <c r="M248" s="125">
        <f t="shared" si="14"/>
        <v>600</v>
      </c>
      <c r="N248" s="83">
        <f t="shared" si="15"/>
        <v>1500</v>
      </c>
      <c r="O248" s="72" t="s">
        <v>933</v>
      </c>
    </row>
    <row r="249" spans="1:15" x14ac:dyDescent="0.25">
      <c r="A249" s="70" t="s">
        <v>934</v>
      </c>
      <c r="B249" s="70" t="s">
        <v>898</v>
      </c>
      <c r="C249" s="80" t="s">
        <v>935</v>
      </c>
      <c r="D249" s="81">
        <v>0.38</v>
      </c>
      <c r="E249" s="70" t="s">
        <v>793</v>
      </c>
      <c r="F249" s="81">
        <f t="shared" si="12"/>
        <v>0.26879999999999998</v>
      </c>
      <c r="G249" s="82">
        <v>0.64</v>
      </c>
      <c r="H249" s="116">
        <v>0.21</v>
      </c>
      <c r="I249" s="70"/>
      <c r="J249" s="70"/>
      <c r="K249" s="70">
        <f t="shared" si="13"/>
        <v>400</v>
      </c>
      <c r="L249" s="70">
        <v>200</v>
      </c>
      <c r="M249" s="125">
        <f t="shared" si="14"/>
        <v>800</v>
      </c>
      <c r="N249" s="83">
        <f t="shared" si="15"/>
        <v>2000</v>
      </c>
      <c r="O249" s="72" t="s">
        <v>936</v>
      </c>
    </row>
    <row r="250" spans="1:15" x14ac:dyDescent="0.25">
      <c r="A250" s="70" t="s">
        <v>937</v>
      </c>
      <c r="B250" s="70" t="s">
        <v>898</v>
      </c>
      <c r="C250" s="80" t="s">
        <v>938</v>
      </c>
      <c r="D250" s="81">
        <v>0.27</v>
      </c>
      <c r="E250" s="70" t="s">
        <v>793</v>
      </c>
      <c r="F250" s="81">
        <f t="shared" si="12"/>
        <v>0.26879999999999998</v>
      </c>
      <c r="G250" s="82">
        <v>0.64</v>
      </c>
      <c r="H250" s="116">
        <v>0.21</v>
      </c>
      <c r="I250" s="70"/>
      <c r="J250" s="70"/>
      <c r="K250" s="70">
        <f t="shared" si="13"/>
        <v>400</v>
      </c>
      <c r="L250" s="70">
        <v>200</v>
      </c>
      <c r="M250" s="125">
        <f t="shared" si="14"/>
        <v>800</v>
      </c>
      <c r="N250" s="83">
        <f t="shared" si="15"/>
        <v>2000</v>
      </c>
      <c r="O250" s="72" t="s">
        <v>939</v>
      </c>
    </row>
    <row r="251" spans="1:15" x14ac:dyDescent="0.25">
      <c r="A251" s="70" t="s">
        <v>940</v>
      </c>
      <c r="B251" s="70" t="s">
        <v>898</v>
      </c>
      <c r="C251" s="80" t="s">
        <v>941</v>
      </c>
      <c r="D251" s="81">
        <v>1.96</v>
      </c>
      <c r="E251" s="70" t="s">
        <v>793</v>
      </c>
      <c r="F251" s="81">
        <f t="shared" si="12"/>
        <v>0.47879999999999995</v>
      </c>
      <c r="G251" s="82">
        <v>1.1399999999999999</v>
      </c>
      <c r="H251" s="116">
        <v>0.21</v>
      </c>
      <c r="I251" s="70"/>
      <c r="J251" s="70"/>
      <c r="K251" s="70">
        <f t="shared" si="13"/>
        <v>400</v>
      </c>
      <c r="L251" s="70">
        <v>200</v>
      </c>
      <c r="M251" s="125">
        <f t="shared" si="14"/>
        <v>800</v>
      </c>
      <c r="N251" s="83">
        <f t="shared" si="15"/>
        <v>2000</v>
      </c>
      <c r="O251" s="72" t="s">
        <v>942</v>
      </c>
    </row>
    <row r="252" spans="1:15" x14ac:dyDescent="0.25">
      <c r="A252" s="70" t="s">
        <v>943</v>
      </c>
      <c r="B252" s="70" t="s">
        <v>898</v>
      </c>
      <c r="C252" s="80" t="s">
        <v>944</v>
      </c>
      <c r="D252" s="81">
        <v>0.19</v>
      </c>
      <c r="E252" s="70" t="s">
        <v>793</v>
      </c>
      <c r="F252" s="81">
        <f t="shared" si="12"/>
        <v>0.66780000000000006</v>
      </c>
      <c r="G252" s="82">
        <v>1.59</v>
      </c>
      <c r="H252" s="116">
        <v>0.21</v>
      </c>
      <c r="I252" s="70"/>
      <c r="J252" s="70"/>
      <c r="K252" s="70">
        <f t="shared" si="13"/>
        <v>400</v>
      </c>
      <c r="L252" s="70">
        <v>200</v>
      </c>
      <c r="M252" s="125">
        <f t="shared" si="14"/>
        <v>800</v>
      </c>
      <c r="N252" s="83">
        <f t="shared" si="15"/>
        <v>2000</v>
      </c>
      <c r="O252" s="72" t="s">
        <v>936</v>
      </c>
    </row>
    <row r="253" spans="1:15" x14ac:dyDescent="0.25">
      <c r="A253" s="70" t="s">
        <v>945</v>
      </c>
      <c r="B253" s="70" t="s">
        <v>898</v>
      </c>
      <c r="C253" s="80" t="s">
        <v>946</v>
      </c>
      <c r="D253" s="81">
        <v>0.59</v>
      </c>
      <c r="E253" s="70" t="s">
        <v>793</v>
      </c>
      <c r="F253" s="81">
        <f t="shared" si="12"/>
        <v>0.51239999999999997</v>
      </c>
      <c r="G253" s="82">
        <v>1.22</v>
      </c>
      <c r="H253" s="116">
        <v>0.21</v>
      </c>
      <c r="I253" s="70"/>
      <c r="J253" s="70">
        <v>0.24</v>
      </c>
      <c r="K253" s="70">
        <f t="shared" si="13"/>
        <v>400</v>
      </c>
      <c r="L253" s="70">
        <v>200</v>
      </c>
      <c r="M253" s="125">
        <f t="shared" si="14"/>
        <v>800</v>
      </c>
      <c r="N253" s="83">
        <f t="shared" si="15"/>
        <v>2000</v>
      </c>
      <c r="O253" s="72" t="s">
        <v>939</v>
      </c>
    </row>
    <row r="254" spans="1:15" x14ac:dyDescent="0.25">
      <c r="A254" s="70" t="s">
        <v>947</v>
      </c>
      <c r="B254" s="70" t="s">
        <v>898</v>
      </c>
      <c r="C254" s="80" t="s">
        <v>948</v>
      </c>
      <c r="D254" s="81">
        <v>0.33800000000000002</v>
      </c>
      <c r="E254" s="70" t="s">
        <v>793</v>
      </c>
      <c r="F254" s="81">
        <f t="shared" si="12"/>
        <v>0.94499999999999995</v>
      </c>
      <c r="G254" s="82">
        <v>2.25</v>
      </c>
      <c r="H254" s="116">
        <v>0.21</v>
      </c>
      <c r="I254" s="70"/>
      <c r="J254" s="70"/>
      <c r="K254" s="70">
        <f t="shared" si="13"/>
        <v>400</v>
      </c>
      <c r="L254" s="70">
        <v>200</v>
      </c>
      <c r="M254" s="125">
        <f t="shared" si="14"/>
        <v>800</v>
      </c>
      <c r="N254" s="83">
        <f t="shared" si="15"/>
        <v>2000</v>
      </c>
      <c r="O254" s="72" t="s">
        <v>942</v>
      </c>
    </row>
    <row r="255" spans="1:15" x14ac:dyDescent="0.25">
      <c r="A255" s="70" t="s">
        <v>949</v>
      </c>
      <c r="B255" s="70" t="s">
        <v>898</v>
      </c>
      <c r="C255" s="80" t="s">
        <v>950</v>
      </c>
      <c r="D255" s="81">
        <v>0.53</v>
      </c>
      <c r="E255" s="70" t="s">
        <v>793</v>
      </c>
      <c r="F255" s="81">
        <f t="shared" si="12"/>
        <v>0.91979999999999995</v>
      </c>
      <c r="G255" s="82">
        <v>2.19</v>
      </c>
      <c r="H255" s="116">
        <v>0.21</v>
      </c>
      <c r="I255" s="70">
        <v>0.04</v>
      </c>
      <c r="J255" s="70">
        <v>0.12</v>
      </c>
      <c r="K255" s="70">
        <f t="shared" si="13"/>
        <v>400</v>
      </c>
      <c r="L255" s="70">
        <v>200</v>
      </c>
      <c r="M255" s="125">
        <f t="shared" si="14"/>
        <v>800</v>
      </c>
      <c r="N255" s="83">
        <f t="shared" si="15"/>
        <v>2000</v>
      </c>
      <c r="O255" s="72" t="s">
        <v>951</v>
      </c>
    </row>
    <row r="256" spans="1:15" x14ac:dyDescent="0.25">
      <c r="A256" s="70" t="s">
        <v>952</v>
      </c>
      <c r="B256" s="70" t="s">
        <v>898</v>
      </c>
      <c r="C256" s="80" t="s">
        <v>953</v>
      </c>
      <c r="D256" s="81">
        <v>0.216</v>
      </c>
      <c r="E256" s="70" t="s">
        <v>793</v>
      </c>
      <c r="F256" s="81">
        <f t="shared" si="12"/>
        <v>1.2474000000000001</v>
      </c>
      <c r="G256" s="82">
        <v>2.97</v>
      </c>
      <c r="H256" s="116">
        <v>0.21</v>
      </c>
      <c r="I256" s="70"/>
      <c r="J256" s="70"/>
      <c r="K256" s="70">
        <f t="shared" si="13"/>
        <v>400</v>
      </c>
      <c r="L256" s="70">
        <v>200</v>
      </c>
      <c r="M256" s="125">
        <f t="shared" si="14"/>
        <v>800</v>
      </c>
      <c r="N256" s="83">
        <f t="shared" si="15"/>
        <v>2000</v>
      </c>
      <c r="O256" s="72" t="s">
        <v>954</v>
      </c>
    </row>
    <row r="257" spans="1:15" x14ac:dyDescent="0.25">
      <c r="A257" s="70" t="s">
        <v>955</v>
      </c>
      <c r="B257" s="70" t="s">
        <v>898</v>
      </c>
      <c r="C257" s="80" t="s">
        <v>956</v>
      </c>
      <c r="D257" s="81">
        <v>2.0499999999999998</v>
      </c>
      <c r="E257" s="70" t="s">
        <v>793</v>
      </c>
      <c r="F257" s="81">
        <f t="shared" si="12"/>
        <v>0.91979999999999995</v>
      </c>
      <c r="G257" s="82">
        <v>2.19</v>
      </c>
      <c r="H257" s="116">
        <v>0.21</v>
      </c>
      <c r="I257" s="70"/>
      <c r="J257" s="70"/>
      <c r="K257" s="70">
        <f t="shared" si="13"/>
        <v>400</v>
      </c>
      <c r="L257" s="70">
        <v>200</v>
      </c>
      <c r="M257" s="125">
        <f t="shared" si="14"/>
        <v>800</v>
      </c>
      <c r="N257" s="83">
        <f t="shared" si="15"/>
        <v>2000</v>
      </c>
      <c r="O257" s="72" t="s">
        <v>957</v>
      </c>
    </row>
    <row r="258" spans="1:15" x14ac:dyDescent="0.25">
      <c r="A258" s="70" t="s">
        <v>958</v>
      </c>
      <c r="B258" s="70" t="s">
        <v>898</v>
      </c>
      <c r="C258" s="80" t="s">
        <v>959</v>
      </c>
      <c r="D258" s="81">
        <v>0.39400000000000002</v>
      </c>
      <c r="E258" s="70" t="s">
        <v>793</v>
      </c>
      <c r="F258" s="81">
        <f t="shared" si="12"/>
        <v>1.8017999999999998</v>
      </c>
      <c r="G258" s="82">
        <v>4.29</v>
      </c>
      <c r="H258" s="116">
        <v>0.21</v>
      </c>
      <c r="I258" s="70"/>
      <c r="J258" s="70"/>
      <c r="K258" s="70">
        <f t="shared" si="13"/>
        <v>400</v>
      </c>
      <c r="L258" s="70">
        <v>200</v>
      </c>
      <c r="M258" s="125">
        <f t="shared" si="14"/>
        <v>800</v>
      </c>
      <c r="N258" s="83">
        <f t="shared" si="15"/>
        <v>2000</v>
      </c>
      <c r="O258" s="72" t="s">
        <v>960</v>
      </c>
    </row>
    <row r="259" spans="1:15" x14ac:dyDescent="0.25">
      <c r="A259" s="70" t="s">
        <v>961</v>
      </c>
      <c r="B259" s="70" t="s">
        <v>898</v>
      </c>
      <c r="C259" s="80" t="s">
        <v>962</v>
      </c>
      <c r="D259" s="81">
        <v>0.1</v>
      </c>
      <c r="E259" s="70" t="s">
        <v>963</v>
      </c>
      <c r="F259" s="81">
        <f t="shared" si="12"/>
        <v>0.90720000000000001</v>
      </c>
      <c r="G259" s="82">
        <v>2.16</v>
      </c>
      <c r="H259" s="116">
        <v>0.21</v>
      </c>
      <c r="I259" s="70">
        <v>0.04</v>
      </c>
      <c r="J259" s="70"/>
      <c r="K259" s="70">
        <f t="shared" si="13"/>
        <v>200</v>
      </c>
      <c r="L259" s="70">
        <v>100</v>
      </c>
      <c r="M259" s="125">
        <f t="shared" si="14"/>
        <v>400</v>
      </c>
      <c r="N259" s="83">
        <f t="shared" si="15"/>
        <v>1000</v>
      </c>
      <c r="O259" s="72" t="s">
        <v>964</v>
      </c>
    </row>
    <row r="260" spans="1:15" x14ac:dyDescent="0.25">
      <c r="A260" s="70" t="s">
        <v>965</v>
      </c>
      <c r="B260" s="70" t="s">
        <v>898</v>
      </c>
      <c r="C260" s="80" t="s">
        <v>966</v>
      </c>
      <c r="D260" s="81">
        <v>0.25</v>
      </c>
      <c r="E260" s="70" t="s">
        <v>963</v>
      </c>
      <c r="F260" s="81">
        <f t="shared" si="12"/>
        <v>1.659</v>
      </c>
      <c r="G260" s="82">
        <v>3.95</v>
      </c>
      <c r="H260" s="116">
        <v>0.21</v>
      </c>
      <c r="I260" s="70">
        <v>0.04</v>
      </c>
      <c r="J260" s="70"/>
      <c r="K260" s="70">
        <f t="shared" si="13"/>
        <v>100</v>
      </c>
      <c r="L260" s="70">
        <v>50</v>
      </c>
      <c r="M260" s="125">
        <f t="shared" si="14"/>
        <v>200</v>
      </c>
      <c r="N260" s="83">
        <f t="shared" si="15"/>
        <v>500</v>
      </c>
      <c r="O260" s="72" t="s">
        <v>967</v>
      </c>
    </row>
    <row r="261" spans="1:15" x14ac:dyDescent="0.25">
      <c r="A261" s="70" t="s">
        <v>968</v>
      </c>
      <c r="B261" s="70" t="s">
        <v>898</v>
      </c>
      <c r="C261" s="80" t="s">
        <v>969</v>
      </c>
      <c r="D261" s="81">
        <v>0.25</v>
      </c>
      <c r="E261" s="70" t="s">
        <v>963</v>
      </c>
      <c r="F261" s="81">
        <f t="shared" ref="F261:F280" si="16">G261*0.42</f>
        <v>1.659</v>
      </c>
      <c r="G261" s="82">
        <v>3.95</v>
      </c>
      <c r="H261" s="116">
        <v>0.21</v>
      </c>
      <c r="I261" s="70">
        <v>0.04</v>
      </c>
      <c r="J261" s="70"/>
      <c r="K261" s="70">
        <f t="shared" ref="K261:K280" si="17">L261*2</f>
        <v>100</v>
      </c>
      <c r="L261" s="70">
        <v>50</v>
      </c>
      <c r="M261" s="125">
        <f t="shared" ref="M261:M280" si="18">L261*4</f>
        <v>200</v>
      </c>
      <c r="N261" s="83">
        <f t="shared" ref="N261:N280" si="19">L261*10</f>
        <v>500</v>
      </c>
      <c r="O261" s="72" t="s">
        <v>970</v>
      </c>
    </row>
    <row r="262" spans="1:15" x14ac:dyDescent="0.25">
      <c r="A262" s="70" t="s">
        <v>971</v>
      </c>
      <c r="B262" s="70" t="s">
        <v>898</v>
      </c>
      <c r="C262" s="80" t="s">
        <v>972</v>
      </c>
      <c r="D262" s="81">
        <v>0.32</v>
      </c>
      <c r="E262" s="70" t="s">
        <v>793</v>
      </c>
      <c r="F262" s="81">
        <f t="shared" si="16"/>
        <v>1.5287999999999999</v>
      </c>
      <c r="G262" s="82">
        <v>3.64</v>
      </c>
      <c r="H262" s="116">
        <v>0.21</v>
      </c>
      <c r="I262" s="70"/>
      <c r="J262" s="70"/>
      <c r="K262" s="70">
        <f t="shared" si="17"/>
        <v>400</v>
      </c>
      <c r="L262" s="70">
        <v>200</v>
      </c>
      <c r="M262" s="125">
        <f t="shared" si="18"/>
        <v>800</v>
      </c>
      <c r="N262" s="83">
        <f t="shared" si="19"/>
        <v>2000</v>
      </c>
      <c r="O262" s="72" t="s">
        <v>973</v>
      </c>
    </row>
    <row r="263" spans="1:15" x14ac:dyDescent="0.25">
      <c r="A263" s="70" t="s">
        <v>974</v>
      </c>
      <c r="B263" s="70" t="s">
        <v>898</v>
      </c>
      <c r="C263" s="80" t="s">
        <v>975</v>
      </c>
      <c r="D263" s="81">
        <v>0.61</v>
      </c>
      <c r="E263" s="70" t="s">
        <v>793</v>
      </c>
      <c r="F263" s="81">
        <f t="shared" si="16"/>
        <v>0.47879999999999995</v>
      </c>
      <c r="G263" s="82">
        <v>1.1399999999999999</v>
      </c>
      <c r="H263" s="116">
        <v>0.21</v>
      </c>
      <c r="I263" s="70"/>
      <c r="J263" s="70"/>
      <c r="K263" s="70">
        <f t="shared" si="17"/>
        <v>400</v>
      </c>
      <c r="L263" s="70">
        <v>200</v>
      </c>
      <c r="M263" s="125">
        <f t="shared" si="18"/>
        <v>800</v>
      </c>
      <c r="N263" s="83">
        <f t="shared" si="19"/>
        <v>2000</v>
      </c>
      <c r="O263" s="72" t="s">
        <v>976</v>
      </c>
    </row>
    <row r="264" spans="1:15" x14ac:dyDescent="0.25">
      <c r="A264" s="70" t="s">
        <v>977</v>
      </c>
      <c r="B264" s="70" t="s">
        <v>898</v>
      </c>
      <c r="C264" s="80" t="s">
        <v>978</v>
      </c>
      <c r="D264" s="81">
        <v>1.27</v>
      </c>
      <c r="E264" s="70" t="s">
        <v>793</v>
      </c>
      <c r="F264" s="81">
        <f t="shared" si="16"/>
        <v>1.407</v>
      </c>
      <c r="G264" s="82">
        <v>3.35</v>
      </c>
      <c r="H264" s="116">
        <v>0.21</v>
      </c>
      <c r="I264" s="70"/>
      <c r="J264" s="70"/>
      <c r="K264" s="70">
        <f t="shared" si="17"/>
        <v>400</v>
      </c>
      <c r="L264" s="70">
        <v>200</v>
      </c>
      <c r="M264" s="125">
        <f t="shared" si="18"/>
        <v>800</v>
      </c>
      <c r="N264" s="83">
        <f t="shared" si="19"/>
        <v>2000</v>
      </c>
      <c r="O264" s="72" t="s">
        <v>979</v>
      </c>
    </row>
    <row r="265" spans="1:15" x14ac:dyDescent="0.25">
      <c r="A265" s="70" t="s">
        <v>980</v>
      </c>
      <c r="B265" s="70" t="s">
        <v>898</v>
      </c>
      <c r="C265" s="80" t="s">
        <v>981</v>
      </c>
      <c r="D265" s="81">
        <v>0.91</v>
      </c>
      <c r="E265" s="70" t="s">
        <v>793</v>
      </c>
      <c r="F265" s="81">
        <f t="shared" si="16"/>
        <v>1.2390000000000001</v>
      </c>
      <c r="G265" s="82">
        <v>2.95</v>
      </c>
      <c r="H265" s="116">
        <v>0.21</v>
      </c>
      <c r="I265" s="70"/>
      <c r="J265" s="70">
        <v>0.32</v>
      </c>
      <c r="K265" s="70">
        <f t="shared" si="17"/>
        <v>400</v>
      </c>
      <c r="L265" s="70">
        <v>200</v>
      </c>
      <c r="M265" s="125">
        <f t="shared" si="18"/>
        <v>800</v>
      </c>
      <c r="N265" s="83">
        <f t="shared" si="19"/>
        <v>2000</v>
      </c>
      <c r="O265" s="72" t="s">
        <v>982</v>
      </c>
    </row>
    <row r="266" spans="1:15" x14ac:dyDescent="0.25">
      <c r="A266" s="70" t="s">
        <v>983</v>
      </c>
      <c r="B266" s="70" t="s">
        <v>898</v>
      </c>
      <c r="C266" s="80" t="s">
        <v>984</v>
      </c>
      <c r="D266" s="81">
        <v>0.33</v>
      </c>
      <c r="E266" s="70" t="s">
        <v>793</v>
      </c>
      <c r="F266" s="81">
        <f t="shared" si="16"/>
        <v>1.9698</v>
      </c>
      <c r="G266" s="82">
        <v>4.6900000000000004</v>
      </c>
      <c r="H266" s="116">
        <v>0.21</v>
      </c>
      <c r="I266" s="70"/>
      <c r="J266" s="70"/>
      <c r="K266" s="70">
        <f t="shared" si="17"/>
        <v>400</v>
      </c>
      <c r="L266" s="70">
        <v>200</v>
      </c>
      <c r="M266" s="125">
        <f t="shared" si="18"/>
        <v>800</v>
      </c>
      <c r="N266" s="83">
        <f t="shared" si="19"/>
        <v>2000</v>
      </c>
      <c r="O266" s="72" t="s">
        <v>985</v>
      </c>
    </row>
    <row r="267" spans="1:15" x14ac:dyDescent="0.25">
      <c r="A267" s="70" t="s">
        <v>986</v>
      </c>
      <c r="B267" s="70" t="s">
        <v>898</v>
      </c>
      <c r="C267" s="80" t="s">
        <v>987</v>
      </c>
      <c r="D267" s="81">
        <v>0.4</v>
      </c>
      <c r="E267" s="70" t="s">
        <v>450</v>
      </c>
      <c r="F267" s="81">
        <f t="shared" si="16"/>
        <v>1.5917999999999999</v>
      </c>
      <c r="G267" s="82">
        <v>3.79</v>
      </c>
      <c r="H267" s="116">
        <v>0.21</v>
      </c>
      <c r="I267" s="70"/>
      <c r="J267" s="70"/>
      <c r="K267" s="70">
        <f t="shared" si="17"/>
        <v>100</v>
      </c>
      <c r="L267" s="70">
        <v>50</v>
      </c>
      <c r="M267" s="125">
        <f t="shared" si="18"/>
        <v>200</v>
      </c>
      <c r="N267" s="83">
        <f t="shared" si="19"/>
        <v>500</v>
      </c>
      <c r="O267" s="72" t="s">
        <v>988</v>
      </c>
    </row>
    <row r="268" spans="1:15" x14ac:dyDescent="0.25">
      <c r="A268" s="70" t="s">
        <v>989</v>
      </c>
      <c r="B268" s="70" t="s">
        <v>898</v>
      </c>
      <c r="C268" s="80" t="s">
        <v>990</v>
      </c>
      <c r="D268" s="81">
        <v>0.2</v>
      </c>
      <c r="E268" s="70" t="s">
        <v>793</v>
      </c>
      <c r="F268" s="81">
        <f t="shared" si="16"/>
        <v>0.75180000000000002</v>
      </c>
      <c r="G268" s="82">
        <v>1.79</v>
      </c>
      <c r="H268" s="116">
        <v>0.21</v>
      </c>
      <c r="I268" s="70">
        <v>0.04</v>
      </c>
      <c r="J268" s="70">
        <v>0.12</v>
      </c>
      <c r="K268" s="70">
        <f t="shared" si="17"/>
        <v>100</v>
      </c>
      <c r="L268" s="70">
        <v>50</v>
      </c>
      <c r="M268" s="125">
        <f t="shared" si="18"/>
        <v>200</v>
      </c>
      <c r="N268" s="83">
        <f t="shared" si="19"/>
        <v>500</v>
      </c>
      <c r="O268" s="72" t="s">
        <v>991</v>
      </c>
    </row>
    <row r="269" spans="1:15" x14ac:dyDescent="0.25">
      <c r="A269" s="70" t="s">
        <v>992</v>
      </c>
      <c r="B269" s="70" t="s">
        <v>898</v>
      </c>
      <c r="C269" s="80" t="s">
        <v>993</v>
      </c>
      <c r="D269" s="81">
        <v>0.2</v>
      </c>
      <c r="E269" s="70" t="s">
        <v>882</v>
      </c>
      <c r="F269" s="81">
        <f t="shared" si="16"/>
        <v>0.79379999999999995</v>
      </c>
      <c r="G269" s="82">
        <v>1.89</v>
      </c>
      <c r="H269" s="116">
        <v>0.21</v>
      </c>
      <c r="I269" s="70">
        <v>0.04</v>
      </c>
      <c r="J269" s="70">
        <v>0.12</v>
      </c>
      <c r="K269" s="70">
        <f t="shared" si="17"/>
        <v>100</v>
      </c>
      <c r="L269" s="70">
        <v>50</v>
      </c>
      <c r="M269" s="125">
        <f t="shared" si="18"/>
        <v>200</v>
      </c>
      <c r="N269" s="83">
        <f t="shared" si="19"/>
        <v>500</v>
      </c>
      <c r="O269" s="72" t="s">
        <v>994</v>
      </c>
    </row>
    <row r="270" spans="1:15" x14ac:dyDescent="0.25">
      <c r="A270" s="70" t="s">
        <v>995</v>
      </c>
      <c r="B270" s="70" t="s">
        <v>898</v>
      </c>
      <c r="C270" s="80" t="s">
        <v>996</v>
      </c>
      <c r="D270" s="81">
        <v>1.47</v>
      </c>
      <c r="E270" s="70" t="s">
        <v>450</v>
      </c>
      <c r="F270" s="81">
        <f t="shared" si="16"/>
        <v>2.0537999999999998</v>
      </c>
      <c r="G270" s="82">
        <v>4.8899999999999997</v>
      </c>
      <c r="H270" s="116">
        <v>0.21</v>
      </c>
      <c r="I270" s="70"/>
      <c r="J270" s="70"/>
      <c r="K270" s="70">
        <f t="shared" si="17"/>
        <v>20</v>
      </c>
      <c r="L270" s="70">
        <v>10</v>
      </c>
      <c r="M270" s="125">
        <f t="shared" si="18"/>
        <v>40</v>
      </c>
      <c r="N270" s="83">
        <f t="shared" si="19"/>
        <v>100</v>
      </c>
      <c r="O270" s="72" t="s">
        <v>997</v>
      </c>
    </row>
    <row r="271" spans="1:15" x14ac:dyDescent="0.25">
      <c r="A271" s="70" t="s">
        <v>998</v>
      </c>
      <c r="B271" s="70" t="s">
        <v>898</v>
      </c>
      <c r="C271" s="80" t="s">
        <v>999</v>
      </c>
      <c r="D271" s="81">
        <v>2.46</v>
      </c>
      <c r="E271" s="70" t="s">
        <v>450</v>
      </c>
      <c r="F271" s="81">
        <f t="shared" si="16"/>
        <v>3.1457999999999999</v>
      </c>
      <c r="G271" s="82">
        <v>7.49</v>
      </c>
      <c r="H271" s="116">
        <v>0.21</v>
      </c>
      <c r="I271" s="70"/>
      <c r="J271" s="70"/>
      <c r="K271" s="70">
        <f t="shared" si="17"/>
        <v>20</v>
      </c>
      <c r="L271" s="70">
        <v>10</v>
      </c>
      <c r="M271" s="125">
        <f t="shared" si="18"/>
        <v>40</v>
      </c>
      <c r="N271" s="83">
        <f t="shared" si="19"/>
        <v>100</v>
      </c>
      <c r="O271" s="72" t="s">
        <v>1000</v>
      </c>
    </row>
    <row r="272" spans="1:15" x14ac:dyDescent="0.25">
      <c r="A272" s="70" t="s">
        <v>1001</v>
      </c>
      <c r="B272" s="70" t="s">
        <v>898</v>
      </c>
      <c r="C272" s="80" t="s">
        <v>1002</v>
      </c>
      <c r="D272" s="81">
        <v>0.58499999999999996</v>
      </c>
      <c r="E272" s="70" t="s">
        <v>793</v>
      </c>
      <c r="F272" s="81">
        <f t="shared" si="16"/>
        <v>2.0790000000000002</v>
      </c>
      <c r="G272" s="82">
        <v>4.95</v>
      </c>
      <c r="H272" s="116">
        <v>0.21</v>
      </c>
      <c r="I272" s="70"/>
      <c r="J272" s="70"/>
      <c r="K272" s="70">
        <f t="shared" si="17"/>
        <v>20</v>
      </c>
      <c r="L272" s="70">
        <v>10</v>
      </c>
      <c r="M272" s="125">
        <f t="shared" si="18"/>
        <v>40</v>
      </c>
      <c r="N272" s="83">
        <f t="shared" si="19"/>
        <v>100</v>
      </c>
      <c r="O272" s="72" t="s">
        <v>1003</v>
      </c>
    </row>
    <row r="273" spans="1:15" x14ac:dyDescent="0.25">
      <c r="A273" s="70" t="s">
        <v>1004</v>
      </c>
      <c r="B273" s="70" t="s">
        <v>898</v>
      </c>
      <c r="C273" s="80" t="s">
        <v>1005</v>
      </c>
      <c r="D273" s="81">
        <v>0.439</v>
      </c>
      <c r="E273" s="70" t="s">
        <v>793</v>
      </c>
      <c r="F273" s="81">
        <f t="shared" si="16"/>
        <v>2.4318</v>
      </c>
      <c r="G273" s="82">
        <v>5.79</v>
      </c>
      <c r="H273" s="116">
        <v>0.21</v>
      </c>
      <c r="I273" s="70"/>
      <c r="J273" s="70"/>
      <c r="K273" s="70">
        <f t="shared" si="17"/>
        <v>20</v>
      </c>
      <c r="L273" s="70">
        <v>10</v>
      </c>
      <c r="M273" s="125">
        <f t="shared" si="18"/>
        <v>40</v>
      </c>
      <c r="N273" s="83">
        <f t="shared" si="19"/>
        <v>100</v>
      </c>
      <c r="O273" s="72" t="s">
        <v>1006</v>
      </c>
    </row>
    <row r="274" spans="1:15" x14ac:dyDescent="0.25">
      <c r="A274" s="70" t="s">
        <v>1007</v>
      </c>
      <c r="B274" s="70" t="s">
        <v>898</v>
      </c>
      <c r="C274" s="80" t="s">
        <v>1008</v>
      </c>
      <c r="D274" s="81">
        <v>0.29199999999999998</v>
      </c>
      <c r="E274" s="70" t="s">
        <v>793</v>
      </c>
      <c r="F274" s="81">
        <f t="shared" si="16"/>
        <v>1.9530000000000001</v>
      </c>
      <c r="G274" s="82">
        <v>4.6500000000000004</v>
      </c>
      <c r="H274" s="116">
        <v>0.21</v>
      </c>
      <c r="I274" s="70"/>
      <c r="J274" s="70"/>
      <c r="K274" s="70">
        <f t="shared" si="17"/>
        <v>20</v>
      </c>
      <c r="L274" s="70">
        <v>10</v>
      </c>
      <c r="M274" s="125">
        <f t="shared" si="18"/>
        <v>40</v>
      </c>
      <c r="N274" s="83">
        <f t="shared" si="19"/>
        <v>100</v>
      </c>
      <c r="O274" s="72" t="s">
        <v>1009</v>
      </c>
    </row>
    <row r="275" spans="1:15" x14ac:dyDescent="0.25">
      <c r="A275" s="70" t="s">
        <v>1010</v>
      </c>
      <c r="B275" s="70" t="s">
        <v>898</v>
      </c>
      <c r="C275" s="80" t="s">
        <v>1011</v>
      </c>
      <c r="D275" s="81">
        <v>0.5</v>
      </c>
      <c r="E275" s="70" t="s">
        <v>889</v>
      </c>
      <c r="F275" s="81">
        <f t="shared" si="16"/>
        <v>3.7589999999999995</v>
      </c>
      <c r="G275" s="82">
        <v>8.9499999999999993</v>
      </c>
      <c r="H275" s="116">
        <v>0.21</v>
      </c>
      <c r="I275" s="70"/>
      <c r="J275" s="70"/>
      <c r="K275" s="70">
        <f t="shared" si="17"/>
        <v>50</v>
      </c>
      <c r="L275" s="70">
        <v>25</v>
      </c>
      <c r="M275" s="125">
        <f t="shared" si="18"/>
        <v>100</v>
      </c>
      <c r="N275" s="83">
        <f t="shared" si="19"/>
        <v>250</v>
      </c>
      <c r="O275" s="72" t="s">
        <v>1012</v>
      </c>
    </row>
    <row r="276" spans="1:15" x14ac:dyDescent="0.25">
      <c r="A276" s="70" t="s">
        <v>1013</v>
      </c>
      <c r="B276" s="70" t="s">
        <v>898</v>
      </c>
      <c r="C276" s="80" t="s">
        <v>1014</v>
      </c>
      <c r="D276" s="81">
        <v>0.5</v>
      </c>
      <c r="E276" s="70" t="s">
        <v>450</v>
      </c>
      <c r="F276" s="81">
        <f t="shared" si="16"/>
        <v>2.2890000000000001</v>
      </c>
      <c r="G276" s="82">
        <v>5.45</v>
      </c>
      <c r="H276" s="116">
        <v>0.21</v>
      </c>
      <c r="I276" s="70"/>
      <c r="J276" s="70"/>
      <c r="K276" s="70">
        <f t="shared" si="17"/>
        <v>100</v>
      </c>
      <c r="L276" s="70">
        <v>50</v>
      </c>
      <c r="M276" s="125">
        <f t="shared" si="18"/>
        <v>200</v>
      </c>
      <c r="N276" s="83">
        <f t="shared" si="19"/>
        <v>500</v>
      </c>
      <c r="O276" s="72" t="s">
        <v>1015</v>
      </c>
    </row>
    <row r="277" spans="1:15" x14ac:dyDescent="0.25">
      <c r="A277" s="70" t="s">
        <v>1016</v>
      </c>
      <c r="B277" s="70" t="s">
        <v>898</v>
      </c>
      <c r="C277" s="80" t="s">
        <v>1017</v>
      </c>
      <c r="D277" s="81">
        <v>0.438</v>
      </c>
      <c r="E277" s="70" t="s">
        <v>793</v>
      </c>
      <c r="F277" s="81">
        <f t="shared" si="16"/>
        <v>2.7090000000000001</v>
      </c>
      <c r="G277" s="82">
        <v>6.45</v>
      </c>
      <c r="H277" s="116">
        <v>0.21</v>
      </c>
      <c r="I277" s="70">
        <v>0.04</v>
      </c>
      <c r="J277" s="70">
        <v>0.12</v>
      </c>
      <c r="K277" s="70">
        <f t="shared" si="17"/>
        <v>100</v>
      </c>
      <c r="L277" s="70">
        <v>50</v>
      </c>
      <c r="M277" s="125">
        <f t="shared" si="18"/>
        <v>200</v>
      </c>
      <c r="N277" s="83">
        <f t="shared" si="19"/>
        <v>500</v>
      </c>
      <c r="O277" s="72" t="s">
        <v>1018</v>
      </c>
    </row>
    <row r="278" spans="1:15" x14ac:dyDescent="0.25">
      <c r="A278" s="70" t="s">
        <v>1019</v>
      </c>
      <c r="B278" s="70" t="s">
        <v>898</v>
      </c>
      <c r="C278" s="80" t="s">
        <v>1020</v>
      </c>
      <c r="D278" s="81">
        <v>0.5</v>
      </c>
      <c r="E278" s="70" t="s">
        <v>889</v>
      </c>
      <c r="F278" s="81">
        <f t="shared" si="16"/>
        <v>2.919</v>
      </c>
      <c r="G278" s="82">
        <v>6.95</v>
      </c>
      <c r="H278" s="116">
        <v>0.21</v>
      </c>
      <c r="I278" s="70">
        <v>0.04</v>
      </c>
      <c r="J278" s="70">
        <v>0.24</v>
      </c>
      <c r="K278" s="70">
        <f t="shared" si="17"/>
        <v>100</v>
      </c>
      <c r="L278" s="70">
        <v>50</v>
      </c>
      <c r="M278" s="125">
        <f t="shared" si="18"/>
        <v>200</v>
      </c>
      <c r="N278" s="83">
        <f t="shared" si="19"/>
        <v>500</v>
      </c>
      <c r="O278" s="72" t="s">
        <v>1021</v>
      </c>
    </row>
    <row r="279" spans="1:15" x14ac:dyDescent="0.25">
      <c r="A279" s="70" t="s">
        <v>1022</v>
      </c>
      <c r="B279" s="70" t="s">
        <v>898</v>
      </c>
      <c r="C279" s="80" t="s">
        <v>1023</v>
      </c>
      <c r="D279" s="81">
        <v>0.5</v>
      </c>
      <c r="E279" s="70" t="s">
        <v>450</v>
      </c>
      <c r="F279" s="81">
        <f t="shared" si="16"/>
        <v>4.5149999999999997</v>
      </c>
      <c r="G279" s="82">
        <v>10.75</v>
      </c>
      <c r="H279" s="116">
        <v>0.21</v>
      </c>
      <c r="I279" s="70"/>
      <c r="J279" s="70"/>
      <c r="K279" s="70">
        <f t="shared" si="17"/>
        <v>50</v>
      </c>
      <c r="L279" s="70">
        <v>25</v>
      </c>
      <c r="M279" s="125">
        <f t="shared" si="18"/>
        <v>100</v>
      </c>
      <c r="N279" s="83">
        <f t="shared" si="19"/>
        <v>250</v>
      </c>
      <c r="O279" s="72" t="s">
        <v>1024</v>
      </c>
    </row>
    <row r="280" spans="1:15" x14ac:dyDescent="0.25">
      <c r="A280" s="70" t="s">
        <v>1025</v>
      </c>
      <c r="B280" s="70" t="s">
        <v>898</v>
      </c>
      <c r="C280" s="80" t="s">
        <v>1026</v>
      </c>
      <c r="D280" s="81">
        <v>14.34</v>
      </c>
      <c r="E280" s="70" t="s">
        <v>450</v>
      </c>
      <c r="F280" s="81">
        <f t="shared" si="16"/>
        <v>5.8589999999999991</v>
      </c>
      <c r="G280" s="82">
        <v>13.95</v>
      </c>
      <c r="H280" s="116">
        <v>0.21</v>
      </c>
      <c r="I280" s="70">
        <v>0.04</v>
      </c>
      <c r="J280" s="70">
        <v>0.12</v>
      </c>
      <c r="K280" s="70">
        <f t="shared" si="17"/>
        <v>20</v>
      </c>
      <c r="L280" s="70">
        <v>10</v>
      </c>
      <c r="M280" s="125">
        <f t="shared" si="18"/>
        <v>40</v>
      </c>
      <c r="N280" s="83">
        <f t="shared" si="19"/>
        <v>100</v>
      </c>
      <c r="O280" s="72" t="s">
        <v>1027</v>
      </c>
    </row>
    <row r="286" spans="1:15" x14ac:dyDescent="0.25">
      <c r="N286" s="66">
        <f>34+12+95+33+106+12+32+9+115</f>
        <v>448</v>
      </c>
    </row>
  </sheetData>
  <sheetProtection selectLockedCells="1" selectUnlockedCells="1"/>
  <pageMargins left="0.70833333333333337" right="0.70833333333333337" top="0.74791666666666667" bottom="0.74791666666666667" header="0.51180555555555551" footer="0.51180555555555551"/>
  <pageSetup firstPageNumber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974581-4bbf-443e-902f-14073e9fb4f6" xsi:nil="true"/>
    <lcf76f155ced4ddcb4097134ff3c332f xmlns="f25beafd-1a43-4815-9b4b-9b583e4581e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53F68C919CDB4CB22E97B624E331BE" ma:contentTypeVersion="18" ma:contentTypeDescription="Een nieuw document maken." ma:contentTypeScope="" ma:versionID="53528d09f803f8c957e22ea98c48263c">
  <xsd:schema xmlns:xsd="http://www.w3.org/2001/XMLSchema" xmlns:xs="http://www.w3.org/2001/XMLSchema" xmlns:p="http://schemas.microsoft.com/office/2006/metadata/properties" xmlns:ns2="f25beafd-1a43-4815-9b4b-9b583e4581ee" xmlns:ns3="aca5fac5-7c6d-418b-ab45-1d1eff5043ed" xmlns:ns4="f0974581-4bbf-443e-902f-14073e9fb4f6" targetNamespace="http://schemas.microsoft.com/office/2006/metadata/properties" ma:root="true" ma:fieldsID="7f239dc3fe33500cadcdcd75f1ccbbdc" ns2:_="" ns3:_="" ns4:_="">
    <xsd:import namespace="f25beafd-1a43-4815-9b4b-9b583e4581ee"/>
    <xsd:import namespace="aca5fac5-7c6d-418b-ab45-1d1eff5043ed"/>
    <xsd:import namespace="f0974581-4bbf-443e-902f-14073e9fb4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4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beafd-1a43-4815-9b4b-9b583e4581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Afbeeldingtags" ma:readOnly="false" ma:fieldId="{5cf76f15-5ced-4ddc-b409-7134ff3c332f}" ma:taxonomyMulti="true" ma:sspId="4d49524a-21d1-44ef-b988-918b9b4337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a5fac5-7c6d-418b-ab45-1d1eff5043ed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74581-4bbf-443e-902f-14073e9fb4f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dc7161d-7d4f-44b4-ac12-062631ea3a4c}" ma:internalName="TaxCatchAll" ma:showField="CatchAllData" ma:web="aca5fac5-7c6d-418b-ab45-1d1eff5043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EB47A1-8F8B-4CB5-9CB1-F5CF685A32E8}">
  <ds:schemaRefs>
    <ds:schemaRef ds:uri="http://schemas.microsoft.com/office/2006/metadata/properties"/>
    <ds:schemaRef ds:uri="http://schemas.microsoft.com/office/infopath/2007/PartnerControls"/>
    <ds:schemaRef ds:uri="f0974581-4bbf-443e-902f-14073e9fb4f6"/>
    <ds:schemaRef ds:uri="f25beafd-1a43-4815-9b4b-9b583e4581ee"/>
  </ds:schemaRefs>
</ds:datastoreItem>
</file>

<file path=customXml/itemProps2.xml><?xml version="1.0" encoding="utf-8"?>
<ds:datastoreItem xmlns:ds="http://schemas.openxmlformats.org/officeDocument/2006/customXml" ds:itemID="{E58102F8-B399-4383-862D-D58B8F2898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914670-7424-44B2-A8C5-5BFDDEEA25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beafd-1a43-4815-9b4b-9b583e4581ee"/>
    <ds:schemaRef ds:uri="aca5fac5-7c6d-418b-ab45-1d1eff5043ed"/>
    <ds:schemaRef ds:uri="f0974581-4bbf-443e-902f-14073e9fb4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2</vt:i4>
      </vt:variant>
    </vt:vector>
  </HeadingPairs>
  <TitlesOfParts>
    <vt:vector size="9" baseType="lpstr">
      <vt:lpstr>Offerte_GarageFransen</vt:lpstr>
      <vt:lpstr>Blanco_Bestelbon</vt:lpstr>
      <vt:lpstr>Blanco_Orderbevestiging</vt:lpstr>
      <vt:lpstr>Blanco_Leveringsbon</vt:lpstr>
      <vt:lpstr>Blanco_Factuur</vt:lpstr>
      <vt:lpstr>Klanten</vt:lpstr>
      <vt:lpstr>Artikelen</vt:lpstr>
      <vt:lpstr>Artikelen!Afdrukbereik</vt:lpstr>
      <vt:lpstr>Klanten!Afdrukbereik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BALOGLU MELIS</dc:creator>
  <cp:keywords/>
  <dc:description/>
  <cp:lastModifiedBy>Melis Baloglu (MINFIN)</cp:lastModifiedBy>
  <cp:revision/>
  <dcterms:created xsi:type="dcterms:W3CDTF">2013-04-29T03:59:39Z</dcterms:created>
  <dcterms:modified xsi:type="dcterms:W3CDTF">2022-12-09T14:17:14Z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0x0101001253F68C919CDB4CB22E97B624E331BE</vt:lpwstr>
  </property>
  <property fmtid="{D5CDD505-2E9C-101B-9397-08002B2CF9AE}" pid="3" name="MediaServiceImageTags">
    <vt:lpwstr/>
  </property>
</Properties>
</file>