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mc:AlternateContent xmlns:mc="http://schemas.openxmlformats.org/markup-compatibility/2006">
    <mc:Choice Requires="x15">
      <x15ac:absPath xmlns:x15ac="http://schemas.microsoft.com/office/spreadsheetml/2010/11/ac" url="C:\Users\203003\Documents\THEMAWEKEN 2022 2023\BEOORDELING NIEUWE STIJL\"/>
    </mc:Choice>
  </mc:AlternateContent>
  <xr:revisionPtr revIDLastSave="0" documentId="13_ncr:1_{814A4974-C613-4816-8711-A4CD5116C5F7}" xr6:coauthVersionLast="47" xr6:coauthVersionMax="47" xr10:uidLastSave="{00000000-0000-0000-0000-000000000000}"/>
  <bookViews>
    <workbookView xWindow="-110" yWindow="-110" windowWidth="19420" windowHeight="10420" activeTab="1" xr2:uid="{00000000-000D-0000-FFFF-FFFF00000000}"/>
  </bookViews>
  <sheets>
    <sheet name="CRITERIA 4ZW" sheetId="103" r:id="rId1"/>
    <sheet name="BEOORDELING 4ZW" sheetId="104" r:id="rId2"/>
  </sheets>
  <definedNames>
    <definedName name="_xlnm.Print_Area" localSheetId="1">'BEOORDELING 4ZW'!$A$1:$C$53</definedName>
    <definedName name="_xlnm.Print_Area" localSheetId="0">'CRITERIA 4ZW'!$A$1:$F$28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3" i="104" l="1"/>
  <c r="D29" i="104"/>
  <c r="D30" i="104"/>
  <c r="D31" i="104"/>
  <c r="D28" i="104"/>
  <c r="D32" i="104"/>
  <c r="D14" i="104"/>
  <c r="D26" i="104"/>
  <c r="D19" i="104"/>
  <c r="D20" i="104"/>
  <c r="D21" i="104"/>
  <c r="D22" i="104"/>
  <c r="D23" i="104"/>
  <c r="D24" i="104"/>
  <c r="D25" i="104"/>
  <c r="D49" i="104"/>
  <c r="D48" i="104"/>
  <c r="D47" i="104"/>
  <c r="D46" i="104"/>
  <c r="D45" i="104"/>
  <c r="D43" i="104"/>
  <c r="D42" i="104"/>
  <c r="D41" i="104"/>
  <c r="D40" i="104"/>
  <c r="D39" i="104"/>
  <c r="D38" i="104"/>
  <c r="D37" i="104"/>
  <c r="D36" i="104"/>
  <c r="D34" i="104"/>
  <c r="D17" i="104"/>
  <c r="D16" i="104"/>
  <c r="D15" i="104"/>
  <c r="D13" i="104"/>
  <c r="D12" i="104"/>
  <c r="D11" i="104"/>
  <c r="D10" i="104"/>
  <c r="D9" i="104"/>
  <c r="D8" i="104"/>
  <c r="D7" i="104"/>
  <c r="E26" i="104" l="1"/>
  <c r="D18" i="104" s="1"/>
  <c r="C18" i="104" s="1"/>
  <c r="E34" i="104"/>
  <c r="E49" i="104"/>
  <c r="E43" i="104"/>
  <c r="D35" i="104" s="1"/>
  <c r="C35" i="104" s="1"/>
  <c r="E17" i="104"/>
  <c r="D6" i="104" s="1"/>
  <c r="C6" i="104" s="1"/>
  <c r="E51" i="104" l="1"/>
  <c r="D51" i="104" s="1"/>
  <c r="D27" i="104"/>
  <c r="C27" i="104" s="1"/>
  <c r="D44" i="104"/>
  <c r="C44" i="104" s="1"/>
  <c r="C56" i="104" l="1"/>
  <c r="D52" i="104"/>
  <c r="C51" i="104" s="1"/>
</calcChain>
</file>

<file path=xl/sharedStrings.xml><?xml version="1.0" encoding="utf-8"?>
<sst xmlns="http://schemas.openxmlformats.org/spreadsheetml/2006/main" count="243" uniqueCount="162">
  <si>
    <t>O</t>
  </si>
  <si>
    <t>V</t>
  </si>
  <si>
    <t>G</t>
  </si>
  <si>
    <t>NAAM LEERLING</t>
  </si>
  <si>
    <t>WISKUNDE</t>
  </si>
  <si>
    <t>NEDERLANDS</t>
  </si>
  <si>
    <t>ASPECT</t>
  </si>
  <si>
    <t>Voorblad</t>
  </si>
  <si>
    <t>Er is geen voorblad of het voorblad mist een van de onderdelen.</t>
  </si>
  <si>
    <t>Er is een voorblad met daarop de vereiste informatie.</t>
  </si>
  <si>
    <t xml:space="preserve">Er is een voorblad met alle informatie. Dit voorblad is aantrekkelijker gemaakt met een of meerdere plaatjes. </t>
  </si>
  <si>
    <t>Inhoudsopgave</t>
  </si>
  <si>
    <t>Er is geen inhoudsopgave of inhoudsopgave mist onderdelen.</t>
  </si>
  <si>
    <t>Inhoudsopgave is volledig.</t>
  </si>
  <si>
    <t>Inhoudsopgave is volledig en pagina’s zijn genummerd.</t>
  </si>
  <si>
    <t>Inleiding</t>
  </si>
  <si>
    <t>Er is geen inleiding of inleiding mist onderdelen.</t>
  </si>
  <si>
    <t>Inleiding is volledig.</t>
  </si>
  <si>
    <t xml:space="preserve">Inleiding is volledig en uitgebreid beschreven. </t>
  </si>
  <si>
    <t>Hoofdstukken</t>
  </si>
  <si>
    <t>Slot</t>
  </si>
  <si>
    <t>Geen slot of er ontbreken twee of meer onderdelen.</t>
  </si>
  <si>
    <t>Alle onderdelen zijn aanwezig.</t>
  </si>
  <si>
    <t xml:space="preserve">Er is een uitgebreide omschrijving van alle onderdelen. </t>
  </si>
  <si>
    <t>Formuleringsfouten</t>
  </si>
  <si>
    <t>&gt;10 fouten</t>
  </si>
  <si>
    <t>6-10 fouten</t>
  </si>
  <si>
    <t>0-5 fouten</t>
  </si>
  <si>
    <t>Spelfouten</t>
  </si>
  <si>
    <t>Interpunctiefouten</t>
  </si>
  <si>
    <t>2x</t>
  </si>
  <si>
    <t>Pieter Post</t>
  </si>
  <si>
    <t>THEMA</t>
  </si>
  <si>
    <t>Over het algemeen kan een criterium als volgt gescoord worden:</t>
  </si>
  <si>
    <t>De leerling heeft het betreffende beoordelingscriterium naar de mening van de inhoudsdeskundige beoordelaar</t>
  </si>
  <si>
    <t xml:space="preserve">  niet laten zien</t>
  </si>
  <si>
    <t xml:space="preserve">  uitgevoerd op het niveau dat voldoet aan de standaard</t>
  </si>
  <si>
    <t xml:space="preserve">  uitgevoerd op een niveau dat hoger is dan de standaard</t>
  </si>
  <si>
    <t>Onderzoeksvraag</t>
  </si>
  <si>
    <t>Hypothese / verwachting</t>
  </si>
  <si>
    <t>Werkplan</t>
  </si>
  <si>
    <t>Waarnemingen</t>
  </si>
  <si>
    <t>Resultaten</t>
  </si>
  <si>
    <t>Grafiek</t>
  </si>
  <si>
    <t>Conclusie</t>
  </si>
  <si>
    <t>Voetafdruk</t>
  </si>
  <si>
    <t>Opdracht Reizen</t>
  </si>
  <si>
    <t>Opdracht Eten</t>
  </si>
  <si>
    <t xml:space="preserve">Opdracht kopen </t>
  </si>
  <si>
    <t>BIOLOGIE</t>
  </si>
  <si>
    <t>ENGELS</t>
  </si>
  <si>
    <t xml:space="preserve">Fluency  </t>
  </si>
  <si>
    <t xml:space="preserve">Pronunciation </t>
  </si>
  <si>
    <t xml:space="preserve">Contents </t>
  </si>
  <si>
    <t xml:space="preserve">Vocabulary </t>
  </si>
  <si>
    <t xml:space="preserve">Planning </t>
  </si>
  <si>
    <t>ZORG EN WELZIJN</t>
  </si>
  <si>
    <t>persoonlijke hygiene</t>
  </si>
  <si>
    <t>Er is sprake van GEEN / WEINIG persoonlijke hygiene.</t>
  </si>
  <si>
    <t>Er is sprake van GOEDE persoonlijke hygiene.</t>
  </si>
  <si>
    <t>werkvolgorde</t>
  </si>
  <si>
    <t>De leerling houdt GEEN juiste werkvolgorde aan.</t>
  </si>
  <si>
    <t xml:space="preserve">De leerling houdt VEELAL een juiste werkvolgorde aan. </t>
  </si>
  <si>
    <t xml:space="preserve">De leerling houdt CONTINU een juiste werkvolgorde aan. </t>
  </si>
  <si>
    <t>plat bord - afvalbak</t>
  </si>
  <si>
    <t>Het platte bord en/of de afvalbak zijn NIET OF TE LAAT op de werkbank geplaatst en worden ook ONVOLDOENDE / ONJUIST gebruikt.</t>
  </si>
  <si>
    <t>Het platte bord en/of de afvalbak zijn op de werkbank geplaatst en wordt ook VOLDOENDE gebruikt.</t>
  </si>
  <si>
    <t>Het platte bord en de afvalbak zijn op de werkbank geplaatst en wordt ook MEER DAN VOLDOENDE EN JUIST gebruikt.</t>
  </si>
  <si>
    <t>technieken (bv. snijtechnieken)</t>
  </si>
  <si>
    <t>De leerling maakt GEEN / TE WEINIG gebruik van technieken, zoals geleerd bij Zorg &amp; Welzijn.</t>
  </si>
  <si>
    <t>De leerling maakt VOLDOENDE / OVER HET ALGEMEEN gebruik van technieken, zoals geleerd bij Zorg &amp; Welzijn.</t>
  </si>
  <si>
    <t>De leerling maakt ALTIJD / CONTINU gebruik van technieken, zoals geleerd bij Zorg &amp; Welzijn.</t>
  </si>
  <si>
    <t>eindresultaat (presentatie)</t>
  </si>
  <si>
    <t>Het eindresultaat is ONVOLDOENDE / NIET VOLGENS OPDRACHT.</t>
  </si>
  <si>
    <t>Het eindresultaat is VOLGENS OPDRACHT / VOLDOENDE.</t>
  </si>
  <si>
    <t>Het eindresultaat is MEER DAN VOLDOENDE / GOED. 
De opdracht is MEER DAN GEMIDDELD uitgevoerd.</t>
  </si>
  <si>
    <t>tempo</t>
  </si>
  <si>
    <t>Het tempo is LAGER dan afgesproken.</t>
  </si>
  <si>
    <t>Het tempo is VOLGENS AFSPRAAK.</t>
  </si>
  <si>
    <t>Het tempo is HOGER ALS AFGESPROKEN.</t>
  </si>
  <si>
    <t>hygiene / schoonmaakwerkzaamheden</t>
  </si>
  <si>
    <t>Er worden GEEN / TE WEINIG schoonmaakwerkzaamheden uitgevoerd.</t>
  </si>
  <si>
    <t>Er worden VOLDOENDE schoonmaakwerkzaamheden uitgevoerd.</t>
  </si>
  <si>
    <t>Er worden MEER DAN VOLDOENDE schoonmaakwerkzaamheden uitgevoerd.</t>
  </si>
  <si>
    <t>werkbank controle</t>
  </si>
  <si>
    <t>De werkbank is niet opgeruimd en geordend volgens afspraak (norm)</t>
  </si>
  <si>
    <t>De werkbank is  opgeruimd en geordend volgens afspraak (norm)</t>
  </si>
  <si>
    <t>Er is geen onderzoeksvraag of deze is zeer onvolledig.</t>
  </si>
  <si>
    <t>Er is een onderzoeksvraag maar is niet juist gesteld.</t>
  </si>
  <si>
    <t>Er is een onderzoeksvraag en deze is juist gesteld.</t>
  </si>
  <si>
    <t>Er is geen hypothese/verwachting</t>
  </si>
  <si>
    <t>Hypothese/verwachting is volledig.</t>
  </si>
  <si>
    <t>Hypothese/verwachting is volledig en sluit aan bij de onderzoeksvraag.</t>
  </si>
  <si>
    <t xml:space="preserve">Er is niet gewerkt volgens werkplan of niet genoeg. </t>
  </si>
  <si>
    <t xml:space="preserve">Stappenplan is juist opgevolgd. </t>
  </si>
  <si>
    <t xml:space="preserve">Zeer nauwkeurig gewerkt volgens stappenplan. </t>
  </si>
  <si>
    <t>Er is niet waargenomen.</t>
  </si>
  <si>
    <t>Er is actief waargenomen.</t>
  </si>
  <si>
    <t>Zeer nauwkeurig waargenomen.</t>
  </si>
  <si>
    <t>Geen resultaten opgeschreven</t>
  </si>
  <si>
    <t>Resultaten zijn weergegeven in de tabel.</t>
  </si>
  <si>
    <t xml:space="preserve">Zeer nauwkeurig ingevuld in de tabel. </t>
  </si>
  <si>
    <t>Geen 4 lijndiagrammen
en geen juiste as-verdeling</t>
  </si>
  <si>
    <t>4 lijndiagrammen of 
juiste as-verdeling</t>
  </si>
  <si>
    <t>4 lijndiagrammen getekend en 
juiste as-verdeling</t>
  </si>
  <si>
    <t>Geen conclusie of geen juiste conclusie</t>
  </si>
  <si>
    <t>Conclusie aanwezig en gerelateerd aan de hypothese/verwachting.</t>
  </si>
  <si>
    <t xml:space="preserve">Juiste conclusie en gerelateerd aan de hypothese/verwachting. </t>
  </si>
  <si>
    <t>Niet aanwezig</t>
  </si>
  <si>
    <t>Aanwezig</t>
  </si>
  <si>
    <t>Aanwezig en gedaan</t>
  </si>
  <si>
    <t xml:space="preserve">Aanwezig en goed uitgevoerd. </t>
  </si>
  <si>
    <t xml:space="preserve">opdracht 1 </t>
  </si>
  <si>
    <t>niet/onvoldoende gemaakt</t>
  </si>
  <si>
    <t>2 van de 3</t>
  </si>
  <si>
    <t>alle 3</t>
  </si>
  <si>
    <t xml:space="preserve">opdracht 2 </t>
  </si>
  <si>
    <t>4 van de 6</t>
  </si>
  <si>
    <t>alle 6</t>
  </si>
  <si>
    <t xml:space="preserve">opdracht 3 </t>
  </si>
  <si>
    <t>&gt;4 fouten</t>
  </si>
  <si>
    <t>3 / 4 fouten</t>
  </si>
  <si>
    <t>0-2 fouten</t>
  </si>
  <si>
    <t xml:space="preserve">opdracht 4 </t>
  </si>
  <si>
    <t>BASIS:
&gt;3 fouten
KADER
4 OF MEER fouten</t>
  </si>
  <si>
    <t>BASIS
2 / 3 fouten
KADER
&lt;4 fouten</t>
  </si>
  <si>
    <t>BASIS
&lt;2 fouten
KADER
&lt;2 fouten</t>
  </si>
  <si>
    <t>Opdracht 5 - poster</t>
  </si>
  <si>
    <t xml:space="preserve">De poster heeft geen duidelijke titel.
De poster heeft geen overzichtelijke indeling.
De informatie op de poster klopt niet en de uitleg is onduidelijk (t.o.v. opdracht 5).
Het geheel ziet er niet aantrekkelijk uit en nodigt dus niet tot lezen/bekijken van de poster.
Er is geen eigen inbreng.
</t>
  </si>
  <si>
    <t>De poster heeft een duidelijke titel.
De poster heeft een overzichtelijke indeling.
De informatie op de poster klopt grotendeels en de uitleg is over het algemeen duidelijk (t.o.v. opdracht 5).
Het geheel ziet er voldoende aantrekkelijk uit en nodigt daarbij uit tot het lezen/bekijken van de poster.
De opdracht is DEELS op een eigen manier uitgewerkt.</t>
  </si>
  <si>
    <t>De poster heeft een duidelijke titel.
De poster heeft een overzichtelijke indeling.
De informatie op de poster klopt volledig en de uitleg is in zijn geheel duidelijk (t.o.v. opdracht 5).
Het geheel ziet er uitermate aantrekkelijk uit en nodigt daarbij direct uit tot het lezen/bekijken van de poster.
De opdracht GEHEEL op een eigen manier uitgewerkt.</t>
  </si>
  <si>
    <t>gebruik v.d. wiskunde</t>
  </si>
  <si>
    <r>
      <rPr>
        <b/>
        <sz val="12"/>
        <rFont val="Franklin Gothic Book"/>
        <family val="2"/>
      </rPr>
      <t>BIJ NAGENOEG ALLE OPDRACHTEN</t>
    </r>
    <r>
      <rPr>
        <sz val="12"/>
        <rFont val="Franklin Gothic Book"/>
        <family val="2"/>
      </rPr>
      <t xml:space="preserve"> Ontbreekt de wiskundige/rekenkundige onderbouwing (grotendeels).
Berekeningen zijn niet zichtbaar.</t>
    </r>
  </si>
  <si>
    <r>
      <rPr>
        <b/>
        <sz val="12"/>
        <rFont val="Franklin Gothic Book"/>
        <family val="2"/>
      </rPr>
      <t>BIJ IN IEDER GEVAL 2 VAN DE 4 OPDRACHTEN</t>
    </r>
    <r>
      <rPr>
        <sz val="12"/>
        <rFont val="Franklin Gothic Book"/>
        <family val="2"/>
      </rPr>
      <t xml:space="preserve"> is er  gebruik gemaakt van wiskundige theoriëen en technieken. Berekeningen zijn zichtbaar.</t>
    </r>
  </si>
  <si>
    <r>
      <rPr>
        <b/>
        <sz val="12"/>
        <rFont val="Franklin Gothic Book"/>
        <family val="2"/>
      </rPr>
      <t>BIJ ALLE OPDRACHTEN</t>
    </r>
    <r>
      <rPr>
        <sz val="12"/>
        <rFont val="Franklin Gothic Book"/>
        <family val="2"/>
      </rPr>
      <t xml:space="preserve"> is er goed gebruik gemaakt van de juiste wiskundige theorieën en technieken, deze worden begrepen en waar nodig van eigen voorbeelden voorzien.
Berekeningen zijn zichtbaar.</t>
    </r>
  </si>
  <si>
    <t>Vormgeving (poster + werkblad)</t>
  </si>
  <si>
    <t>Ontbreekt. 
(geheel of grotendeels)
uitwerking: Kwaliteit/ nauwkeurigheid/ netheid is onvoldoende</t>
  </si>
  <si>
    <t xml:space="preserve">Er is structuur. 
Er is gewerkt volgens opdracht.
De opdracht is goed leesbaar. </t>
  </si>
  <si>
    <t>De opdracht is meer dan volgens afspraak gemaakt.
De opdracht is voorzien van duidelijke structuur en is goed lees/volgbaar. 
De afgesproken vorm van verslaglegging is goed uitgewertkt.</t>
  </si>
  <si>
    <t xml:space="preserve">Regelmatig stiltes 	
Lange stiltes </t>
  </si>
  <si>
    <t xml:space="preserve">Af en toe korte pauzes </t>
  </si>
  <si>
    <t xml:space="preserve">Zonder hapering </t>
  </si>
  <si>
    <t xml:space="preserve">Te veel fouten </t>
  </si>
  <si>
    <t xml:space="preserve">Kleine/meerdere fouten </t>
  </si>
  <si>
    <t xml:space="preserve">Vrijwel correct </t>
  </si>
  <si>
    <t xml:space="preserve">Minimale inhoud ow, vrijwel geen afwisseling ow </t>
  </si>
  <si>
    <t xml:space="preserve">Voldoende inhoud, matige afwisseling </t>
  </si>
  <si>
    <t xml:space="preserve">Zeer goede inhoud, veel afwisseling  </t>
  </si>
  <si>
    <t xml:space="preserve">Weinig/geen variatie  
Weinig/geen woordgebruik </t>
  </si>
  <si>
    <t xml:space="preserve">Voldoende variatie 
Onopvallende woordkeuze </t>
  </si>
  <si>
    <t>Veel variatie woorden  
Opvallende woordkeuze</t>
  </si>
  <si>
    <t xml:space="preserve">Meer dan 2 dagen te laat ingeleverd </t>
  </si>
  <si>
    <t xml:space="preserve">Op tijd ingeleverd 
Aanwezig </t>
  </si>
  <si>
    <t>ZORG &amp; WELZIJN</t>
  </si>
  <si>
    <t>werkhouding</t>
  </si>
  <si>
    <t>opdracht 1 - bewustwording toiletgebruik</t>
  </si>
  <si>
    <t>opdracht 2 - bewustwording douchegebruik</t>
  </si>
  <si>
    <t>Opdracht 3: Wie gebruikt waarvoor water?</t>
  </si>
  <si>
    <t>Opdracht 4: De voedselafdruk test</t>
  </si>
  <si>
    <t xml:space="preserve">gebruik v.d. wiskunde </t>
  </si>
  <si>
    <t>TOTAAL BEOORDELING THEMAWEEK</t>
  </si>
  <si>
    <t>DUURZAAMHEID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</si>
</sst>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b/>
      <sz val="11"/>
      <color theme="1"/>
      <name val="Calibri"/>
      <family val="2"/>
      <scheme val="minor"/>
    </font>
    <font>
      <sz val="11"/>
      <color theme="0"/>
      <name val="Calibri"/>
      <family val="2"/>
      <scheme val="minor"/>
    </font>
    <font>
      <sz val="11"/>
      <color rgb="FFFF0000"/>
      <name val="Calibri"/>
      <family val="2"/>
      <scheme val="minor"/>
    </font>
    <font>
      <sz val="26"/>
      <color theme="1"/>
      <name val="Franklin Gothic Demi"/>
      <family val="2"/>
    </font>
    <font>
      <sz val="11"/>
      <name val="Calibri"/>
      <family val="2"/>
      <scheme val="minor"/>
    </font>
    <font>
      <b/>
      <sz val="16"/>
      <color theme="1"/>
      <name val="Calibri"/>
      <family val="2"/>
      <scheme val="minor"/>
    </font>
    <font>
      <sz val="18"/>
      <color theme="1"/>
      <name val="Calibri"/>
      <family val="2"/>
      <scheme val="minor"/>
    </font>
    <font>
      <sz val="48"/>
      <color theme="1"/>
      <name val="Franklin Gothic Demi"/>
      <family val="2"/>
    </font>
    <font>
      <sz val="12"/>
      <color theme="1"/>
      <name val="Franklin Gothic Book"/>
      <family val="2"/>
    </font>
    <font>
      <sz val="12"/>
      <name val="Franklin Gothic Book"/>
      <family val="2"/>
    </font>
    <font>
      <b/>
      <sz val="18"/>
      <color theme="1"/>
      <name val="Calibri"/>
      <family val="2"/>
      <scheme val="minor"/>
    </font>
    <font>
      <b/>
      <sz val="12"/>
      <name val="Franklin Gothic Book"/>
      <family val="2"/>
    </font>
    <font>
      <b/>
      <sz val="12"/>
      <color theme="1"/>
      <name val="Calibri"/>
      <family val="2"/>
      <scheme val="minor"/>
    </font>
    <font>
      <sz val="12"/>
      <color theme="1"/>
      <name val="Calibri"/>
      <family val="2"/>
      <scheme val="minor"/>
    </font>
    <font>
      <b/>
      <sz val="1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1"/>
        <bgColor indexed="64"/>
      </patternFill>
    </fill>
    <fill>
      <patternFill patternType="solid">
        <fgColor them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thick">
        <color indexed="64"/>
      </right>
      <top style="thick">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ck">
        <color indexed="64"/>
      </left>
      <right style="thick">
        <color indexed="64"/>
      </right>
      <top style="double">
        <color indexed="64"/>
      </top>
      <bottom style="thick">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style="thick">
        <color indexed="64"/>
      </right>
      <top/>
      <bottom style="thick">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81">
    <xf numFmtId="0" fontId="0" fillId="0" borderId="0" xfId="0"/>
    <xf numFmtId="0" fontId="3" fillId="2" borderId="0" xfId="0" applyFont="1" applyFill="1"/>
    <xf numFmtId="0" fontId="1" fillId="2" borderId="0" xfId="0" applyFont="1" applyFill="1"/>
    <xf numFmtId="0" fontId="0" fillId="2" borderId="0" xfId="0" applyFill="1"/>
    <xf numFmtId="0" fontId="2" fillId="2" borderId="0" xfId="0" applyFont="1" applyFill="1"/>
    <xf numFmtId="0" fontId="0" fillId="2" borderId="0" xfId="0" applyFill="1" applyAlignment="1">
      <alignment horizontal="center"/>
    </xf>
    <xf numFmtId="0" fontId="5" fillId="2" borderId="0" xfId="0" applyFont="1" applyFill="1"/>
    <xf numFmtId="0" fontId="0" fillId="2" borderId="0" xfId="0" applyFill="1" applyAlignment="1">
      <alignment wrapText="1"/>
    </xf>
    <xf numFmtId="0" fontId="7" fillId="2" borderId="0" xfId="0" applyFont="1" applyFill="1"/>
    <xf numFmtId="0" fontId="4" fillId="5" borderId="6"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9" fillId="5" borderId="7" xfId="0" applyFont="1" applyFill="1" applyBorder="1" applyAlignment="1">
      <alignment vertical="center" wrapText="1"/>
    </xf>
    <xf numFmtId="0" fontId="9" fillId="4" borderId="7" xfId="0" applyFont="1" applyFill="1" applyBorder="1" applyAlignment="1">
      <alignment vertical="center" wrapText="1"/>
    </xf>
    <xf numFmtId="0" fontId="9" fillId="3" borderId="7" xfId="0" applyFont="1" applyFill="1" applyBorder="1" applyAlignment="1">
      <alignment vertical="center" wrapText="1"/>
    </xf>
    <xf numFmtId="0" fontId="10" fillId="5" borderId="7" xfId="0" applyFont="1" applyFill="1" applyBorder="1" applyAlignment="1">
      <alignment vertical="center" wrapText="1"/>
    </xf>
    <xf numFmtId="0" fontId="10" fillId="4" borderId="7" xfId="0" applyFont="1" applyFill="1" applyBorder="1" applyAlignment="1">
      <alignment vertical="center" wrapText="1"/>
    </xf>
    <xf numFmtId="0" fontId="10" fillId="3" borderId="7" xfId="0" applyFont="1" applyFill="1" applyBorder="1" applyAlignment="1">
      <alignment vertical="center" wrapText="1"/>
    </xf>
    <xf numFmtId="0" fontId="9" fillId="5" borderId="8" xfId="0" applyFont="1" applyFill="1" applyBorder="1" applyAlignment="1">
      <alignment vertical="center" wrapText="1"/>
    </xf>
    <xf numFmtId="0" fontId="9" fillId="4" borderId="8" xfId="0" applyFont="1" applyFill="1" applyBorder="1" applyAlignment="1">
      <alignment vertical="center" wrapText="1"/>
    </xf>
    <xf numFmtId="0" fontId="9" fillId="3" borderId="8" xfId="0" applyFont="1" applyFill="1" applyBorder="1" applyAlignment="1">
      <alignment vertical="center" wrapText="1"/>
    </xf>
    <xf numFmtId="0" fontId="9" fillId="2" borderId="9" xfId="0" applyFont="1" applyFill="1" applyBorder="1" applyAlignment="1">
      <alignment vertical="center" wrapText="1"/>
    </xf>
    <xf numFmtId="0" fontId="10" fillId="2" borderId="10" xfId="0" applyFont="1" applyFill="1" applyBorder="1" applyAlignment="1">
      <alignment vertical="center" wrapText="1"/>
    </xf>
    <xf numFmtId="0" fontId="9" fillId="2" borderId="10" xfId="0" applyFont="1" applyFill="1" applyBorder="1" applyAlignment="1">
      <alignment vertical="center" wrapText="1"/>
    </xf>
    <xf numFmtId="0" fontId="9" fillId="2" borderId="11" xfId="0" applyFont="1" applyFill="1" applyBorder="1" applyAlignment="1">
      <alignment vertical="center" wrapText="1"/>
    </xf>
    <xf numFmtId="0" fontId="9" fillId="5" borderId="12" xfId="0" applyFont="1" applyFill="1" applyBorder="1" applyAlignment="1">
      <alignment vertical="center" wrapText="1"/>
    </xf>
    <xf numFmtId="0" fontId="9" fillId="4" borderId="12" xfId="0" applyFont="1" applyFill="1" applyBorder="1" applyAlignment="1">
      <alignment vertical="center" wrapText="1"/>
    </xf>
    <xf numFmtId="0" fontId="9" fillId="3" borderId="12" xfId="0" applyFont="1" applyFill="1" applyBorder="1" applyAlignment="1">
      <alignment vertical="center" wrapText="1"/>
    </xf>
    <xf numFmtId="0" fontId="10" fillId="2" borderId="14" xfId="0" applyFont="1" applyFill="1" applyBorder="1" applyAlignment="1">
      <alignment vertical="center" wrapText="1"/>
    </xf>
    <xf numFmtId="0" fontId="9" fillId="5" borderId="15" xfId="0" applyFont="1" applyFill="1" applyBorder="1" applyAlignment="1">
      <alignment vertical="center" wrapText="1"/>
    </xf>
    <xf numFmtId="0" fontId="9" fillId="3" borderId="15" xfId="0" applyFont="1" applyFill="1" applyBorder="1" applyAlignment="1">
      <alignment vertical="center" wrapText="1"/>
    </xf>
    <xf numFmtId="0" fontId="9" fillId="2" borderId="17" xfId="0" applyFont="1" applyFill="1" applyBorder="1" applyAlignment="1">
      <alignment vertical="center" wrapText="1"/>
    </xf>
    <xf numFmtId="0" fontId="9" fillId="5" borderId="18" xfId="0" applyFont="1" applyFill="1" applyBorder="1" applyAlignment="1">
      <alignment vertical="center" wrapText="1"/>
    </xf>
    <xf numFmtId="0" fontId="9" fillId="4" borderId="18" xfId="0" applyFont="1" applyFill="1" applyBorder="1" applyAlignment="1">
      <alignment vertical="center" wrapText="1"/>
    </xf>
    <xf numFmtId="0" fontId="9" fillId="3" borderId="18" xfId="0" applyFont="1" applyFill="1" applyBorder="1" applyAlignment="1">
      <alignment vertical="center" wrapText="1"/>
    </xf>
    <xf numFmtId="0" fontId="10" fillId="5" borderId="15" xfId="0" applyFont="1" applyFill="1" applyBorder="1" applyAlignment="1">
      <alignment vertical="center" wrapText="1"/>
    </xf>
    <xf numFmtId="0" fontId="10" fillId="4" borderId="15" xfId="0" applyFont="1" applyFill="1" applyBorder="1" applyAlignment="1">
      <alignment vertical="center" wrapText="1"/>
    </xf>
    <xf numFmtId="0" fontId="10" fillId="3" borderId="15" xfId="0" applyFont="1" applyFill="1" applyBorder="1" applyAlignment="1">
      <alignment vertical="center" wrapText="1"/>
    </xf>
    <xf numFmtId="0" fontId="7" fillId="2" borderId="0" xfId="0" applyFont="1" applyFill="1" applyAlignment="1">
      <alignment horizontal="left"/>
    </xf>
    <xf numFmtId="0" fontId="7" fillId="4" borderId="0" xfId="0" applyFont="1" applyFill="1"/>
    <xf numFmtId="0" fontId="7" fillId="4" borderId="0" xfId="0" applyFont="1" applyFill="1" applyAlignment="1">
      <alignment horizontal="right"/>
    </xf>
    <xf numFmtId="0" fontId="11" fillId="4" borderId="0" xfId="0" applyFont="1" applyFill="1" applyAlignment="1">
      <alignment horizontal="center"/>
    </xf>
    <xf numFmtId="0" fontId="7" fillId="5" borderId="0" xfId="0" applyFont="1" applyFill="1"/>
    <xf numFmtId="0" fontId="7" fillId="5" borderId="0" xfId="0" applyFont="1" applyFill="1" applyAlignment="1">
      <alignment horizontal="right"/>
    </xf>
    <xf numFmtId="0" fontId="11" fillId="5" borderId="0" xfId="0" applyFont="1" applyFill="1" applyAlignment="1">
      <alignment horizontal="center"/>
    </xf>
    <xf numFmtId="0" fontId="7" fillId="3" borderId="0" xfId="0" applyFont="1" applyFill="1"/>
    <xf numFmtId="0" fontId="7" fillId="3" borderId="0" xfId="0" applyFont="1" applyFill="1" applyAlignment="1">
      <alignment horizontal="right"/>
    </xf>
    <xf numFmtId="0" fontId="11" fillId="3" borderId="0" xfId="0" applyFont="1" applyFill="1" applyAlignment="1">
      <alignment horizontal="center"/>
    </xf>
    <xf numFmtId="0" fontId="9" fillId="6" borderId="7" xfId="0" applyFont="1" applyFill="1" applyBorder="1" applyAlignment="1">
      <alignment vertical="center" wrapText="1"/>
    </xf>
    <xf numFmtId="0" fontId="0" fillId="2" borderId="1" xfId="0" applyFill="1" applyBorder="1" applyAlignment="1">
      <alignment horizontal="center" vertical="center"/>
    </xf>
    <xf numFmtId="0" fontId="9" fillId="6" borderId="12" xfId="0" applyFont="1" applyFill="1" applyBorder="1" applyAlignment="1">
      <alignment vertical="center" wrapText="1"/>
    </xf>
    <xf numFmtId="0" fontId="9" fillId="6" borderId="15" xfId="0" applyFont="1" applyFill="1" applyBorder="1" applyAlignment="1">
      <alignment vertical="center" wrapText="1"/>
    </xf>
    <xf numFmtId="0" fontId="9" fillId="4" borderId="15" xfId="0" applyFont="1" applyFill="1" applyBorder="1" applyAlignment="1">
      <alignment vertical="center" wrapText="1"/>
    </xf>
    <xf numFmtId="0" fontId="10" fillId="6" borderId="7" xfId="0" applyFont="1" applyFill="1" applyBorder="1" applyAlignment="1">
      <alignment vertical="center" wrapText="1"/>
    </xf>
    <xf numFmtId="0" fontId="0" fillId="2" borderId="4" xfId="0" applyFill="1" applyBorder="1" applyAlignment="1">
      <alignment horizontal="center" vertical="center"/>
    </xf>
    <xf numFmtId="0" fontId="14" fillId="2" borderId="1" xfId="0" applyFont="1" applyFill="1" applyBorder="1" applyAlignment="1">
      <alignment vertical="center"/>
    </xf>
    <xf numFmtId="0" fontId="6" fillId="2" borderId="0" xfId="0" applyFont="1" applyFill="1" applyAlignment="1">
      <alignment horizontal="center" vertical="center"/>
    </xf>
    <xf numFmtId="0" fontId="0" fillId="2" borderId="22" xfId="0" applyFill="1" applyBorder="1" applyAlignment="1">
      <alignment horizontal="center" vertical="center"/>
    </xf>
    <xf numFmtId="0" fontId="13" fillId="7" borderId="23" xfId="0" applyFont="1" applyFill="1" applyBorder="1" applyAlignment="1">
      <alignment horizontal="center" vertical="center"/>
    </xf>
    <xf numFmtId="164" fontId="13" fillId="7" borderId="23" xfId="0" applyNumberFormat="1" applyFont="1" applyFill="1" applyBorder="1" applyAlignment="1">
      <alignment horizontal="center" vertical="center"/>
    </xf>
    <xf numFmtId="0" fontId="15" fillId="2" borderId="7" xfId="0" applyFont="1" applyFill="1" applyBorder="1" applyAlignment="1">
      <alignment horizontal="center" vertical="center"/>
    </xf>
    <xf numFmtId="0" fontId="8" fillId="2" borderId="21" xfId="0" applyFont="1" applyFill="1" applyBorder="1" applyAlignment="1">
      <alignment horizontal="center" vertical="center" textRotation="90" wrapText="1"/>
    </xf>
    <xf numFmtId="0" fontId="0" fillId="2" borderId="6" xfId="0" applyFill="1" applyBorder="1"/>
    <xf numFmtId="0" fontId="4" fillId="2" borderId="6" xfId="0" applyFont="1" applyFill="1" applyBorder="1" applyAlignment="1">
      <alignment horizontal="center" vertical="center" wrapText="1"/>
    </xf>
    <xf numFmtId="0" fontId="0" fillId="2" borderId="6" xfId="0" applyFill="1" applyBorder="1" applyAlignment="1">
      <alignment horizontal="center" vertical="center" wrapText="1"/>
    </xf>
    <xf numFmtId="0" fontId="8" fillId="2" borderId="6" xfId="0" applyFont="1" applyFill="1" applyBorder="1" applyAlignment="1">
      <alignment horizontal="center" vertical="center" textRotation="90" wrapText="1"/>
    </xf>
    <xf numFmtId="0" fontId="0" fillId="2" borderId="13" xfId="0" applyFill="1" applyBorder="1"/>
    <xf numFmtId="0" fontId="8" fillId="2" borderId="16" xfId="0" applyFont="1" applyFill="1" applyBorder="1" applyAlignment="1">
      <alignment horizontal="center" vertical="center" textRotation="90" wrapText="1"/>
    </xf>
    <xf numFmtId="0" fontId="13" fillId="7" borderId="2" xfId="0" applyFont="1" applyFill="1" applyBorder="1" applyAlignment="1">
      <alignment vertical="center"/>
    </xf>
    <xf numFmtId="0" fontId="0" fillId="0" borderId="5" xfId="0" applyBorder="1" applyAlignment="1">
      <alignment vertical="center"/>
    </xf>
    <xf numFmtId="0" fontId="14" fillId="2" borderId="1" xfId="0" applyFont="1" applyFill="1" applyBorder="1" applyAlignment="1">
      <alignment vertical="center"/>
    </xf>
    <xf numFmtId="0" fontId="14" fillId="0" borderId="1" xfId="0" applyFont="1" applyBorder="1" applyAlignment="1">
      <alignment vertical="center"/>
    </xf>
    <xf numFmtId="0" fontId="14" fillId="2" borderId="3" xfId="0" applyFont="1" applyFill="1" applyBorder="1" applyAlignment="1">
      <alignment vertical="center"/>
    </xf>
    <xf numFmtId="0" fontId="14" fillId="2" borderId="4" xfId="0" applyFont="1" applyFill="1" applyBorder="1" applyAlignment="1">
      <alignment vertical="center"/>
    </xf>
    <xf numFmtId="0" fontId="0" fillId="2" borderId="1" xfId="0" applyFill="1" applyBorder="1" applyAlignment="1">
      <alignment vertical="center"/>
    </xf>
    <xf numFmtId="0" fontId="0" fillId="0" borderId="1" xfId="0" applyBorder="1" applyAlignment="1">
      <alignment vertical="center"/>
    </xf>
    <xf numFmtId="0" fontId="14" fillId="2" borderId="19" xfId="0" applyFont="1" applyFill="1" applyBorder="1" applyAlignment="1">
      <alignment vertical="center"/>
    </xf>
    <xf numFmtId="0" fontId="14" fillId="2" borderId="20" xfId="0" applyFont="1" applyFill="1" applyBorder="1" applyAlignment="1">
      <alignment vertical="center"/>
    </xf>
    <xf numFmtId="0" fontId="13" fillId="7" borderId="10" xfId="0" applyFont="1" applyFill="1" applyBorder="1" applyAlignment="1">
      <alignment vertical="center"/>
    </xf>
    <xf numFmtId="0" fontId="0" fillId="2" borderId="0" xfId="0" applyFill="1" applyAlignment="1">
      <alignment vertical="center"/>
    </xf>
    <xf numFmtId="0" fontId="14" fillId="2" borderId="22" xfId="0" applyFont="1" applyFill="1" applyBorder="1" applyAlignment="1">
      <alignment vertical="center"/>
    </xf>
  </cellXfs>
  <cellStyles count="1">
    <cellStyle name="Standaard" xfId="0" builtinId="0"/>
  </cellStyles>
  <dxfs count="22">
    <dxf>
      <fill>
        <patternFill>
          <bgColor theme="9"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5" tint="0.39994506668294322"/>
        </patternFill>
      </fill>
    </dxf>
    <dxf>
      <fill>
        <patternFill>
          <bgColor theme="9"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9" tint="0.39994506668294322"/>
        </patternFill>
      </fill>
    </dxf>
    <dxf>
      <fill>
        <patternFill>
          <bgColor theme="7" tint="0.39994506668294322"/>
        </patternFill>
      </fill>
    </dxf>
    <dxf>
      <fill>
        <patternFill>
          <bgColor theme="5" tint="0.39994506668294322"/>
        </patternFill>
      </fill>
    </dxf>
    <dxf>
      <fill>
        <patternFill>
          <bgColor theme="9" tint="0.39994506668294322"/>
        </patternFill>
      </fill>
    </dxf>
    <dxf>
      <fill>
        <patternFill>
          <bgColor theme="7" tint="0.39994506668294322"/>
        </patternFill>
      </fill>
    </dxf>
    <dxf>
      <fill>
        <patternFill>
          <bgColor theme="5" tint="0.39994506668294322"/>
        </patternFill>
      </fill>
    </dxf>
    <dxf>
      <fill>
        <patternFill>
          <bgColor theme="9" tint="0.39994506668294322"/>
        </patternFill>
      </fill>
    </dxf>
    <dxf>
      <fill>
        <patternFill>
          <bgColor theme="7" tint="0.39994506668294322"/>
        </patternFill>
      </fill>
    </dxf>
    <dxf>
      <fill>
        <patternFill>
          <bgColor theme="5" tint="0.39994506668294322"/>
        </patternFill>
      </fill>
    </dxf>
    <dxf>
      <fill>
        <patternFill>
          <bgColor theme="9" tint="0.39994506668294322"/>
        </patternFill>
      </fill>
    </dxf>
  </dxfs>
  <tableStyles count="0" defaultTableStyle="TableStyleMedium2" defaultPivotStyle="PivotStyleLight16"/>
  <colors>
    <mruColors>
      <color rgb="FFFF9966"/>
      <color rgb="FF99FF66"/>
      <color rgb="FFFFFF66"/>
      <color rgb="FFFFCC99"/>
      <color rgb="FFFFCC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030A7-2CFB-4CEF-878D-03CF1CC4F7A7}">
  <sheetPr>
    <pageSetUpPr fitToPage="1"/>
  </sheetPr>
  <dimension ref="A1:G49"/>
  <sheetViews>
    <sheetView topLeftCell="A26" zoomScale="55" zoomScaleNormal="55" workbookViewId="0">
      <selection activeCell="B31" sqref="B31"/>
    </sheetView>
  </sheetViews>
  <sheetFormatPr defaultRowHeight="14.5" x14ac:dyDescent="0.35"/>
  <cols>
    <col min="1" max="1" width="23.26953125" style="3" customWidth="1"/>
    <col min="2" max="5" width="50.6328125" style="3" customWidth="1"/>
    <col min="6" max="6" width="8.7265625" style="3"/>
    <col min="7" max="7" width="50.7265625" style="3" bestFit="1" customWidth="1"/>
    <col min="8" max="16384" width="8.7265625" style="3"/>
  </cols>
  <sheetData>
    <row r="1" spans="1:7" ht="66" customHeight="1" thickTop="1" thickBot="1" x14ac:dyDescent="0.4">
      <c r="A1" s="63" t="s">
        <v>6</v>
      </c>
      <c r="B1" s="64"/>
      <c r="C1" s="9" t="s">
        <v>0</v>
      </c>
      <c r="D1" s="10" t="s">
        <v>1</v>
      </c>
      <c r="E1" s="11" t="s">
        <v>2</v>
      </c>
    </row>
    <row r="2" spans="1:7" ht="66" customHeight="1" thickTop="1" thickBot="1" x14ac:dyDescent="0.4">
      <c r="A2" s="65" t="s">
        <v>56</v>
      </c>
      <c r="B2" s="24" t="s">
        <v>57</v>
      </c>
      <c r="C2" s="25" t="s">
        <v>58</v>
      </c>
      <c r="D2" s="50"/>
      <c r="E2" s="27" t="s">
        <v>59</v>
      </c>
    </row>
    <row r="3" spans="1:7" ht="66" customHeight="1" thickTop="1" thickBot="1" x14ac:dyDescent="0.4">
      <c r="A3" s="62"/>
      <c r="B3" s="22" t="s">
        <v>60</v>
      </c>
      <c r="C3" s="25" t="s">
        <v>61</v>
      </c>
      <c r="D3" s="26" t="s">
        <v>62</v>
      </c>
      <c r="E3" s="27" t="s">
        <v>63</v>
      </c>
    </row>
    <row r="4" spans="1:7" ht="66" customHeight="1" thickTop="1" thickBot="1" x14ac:dyDescent="0.4">
      <c r="A4" s="62"/>
      <c r="B4" s="23" t="s">
        <v>64</v>
      </c>
      <c r="C4" s="12" t="s">
        <v>65</v>
      </c>
      <c r="D4" s="13" t="s">
        <v>66</v>
      </c>
      <c r="E4" s="14" t="s">
        <v>67</v>
      </c>
    </row>
    <row r="5" spans="1:7" ht="66" customHeight="1" thickTop="1" thickBot="1" x14ac:dyDescent="0.4">
      <c r="A5" s="62"/>
      <c r="B5" s="22" t="s">
        <v>68</v>
      </c>
      <c r="C5" s="12" t="s">
        <v>69</v>
      </c>
      <c r="D5" s="13" t="s">
        <v>70</v>
      </c>
      <c r="E5" s="14" t="s">
        <v>71</v>
      </c>
    </row>
    <row r="6" spans="1:7" ht="66" customHeight="1" thickTop="1" thickBot="1" x14ac:dyDescent="0.4">
      <c r="A6" s="62"/>
      <c r="B6" s="22" t="s">
        <v>72</v>
      </c>
      <c r="C6" s="12" t="s">
        <v>73</v>
      </c>
      <c r="D6" s="13" t="s">
        <v>74</v>
      </c>
      <c r="E6" s="14" t="s">
        <v>75</v>
      </c>
    </row>
    <row r="7" spans="1:7" ht="66" customHeight="1" thickTop="1" thickBot="1" x14ac:dyDescent="0.4">
      <c r="A7" s="62"/>
      <c r="B7" s="22" t="s">
        <v>76</v>
      </c>
      <c r="C7" s="12" t="s">
        <v>77</v>
      </c>
      <c r="D7" s="13" t="s">
        <v>78</v>
      </c>
      <c r="E7" s="14" t="s">
        <v>79</v>
      </c>
    </row>
    <row r="8" spans="1:7" ht="66" customHeight="1" thickTop="1" thickBot="1" x14ac:dyDescent="0.4">
      <c r="A8" s="62"/>
      <c r="B8" s="22" t="s">
        <v>80</v>
      </c>
      <c r="C8" s="12" t="s">
        <v>81</v>
      </c>
      <c r="D8" s="13" t="s">
        <v>82</v>
      </c>
      <c r="E8" s="14" t="s">
        <v>83</v>
      </c>
    </row>
    <row r="9" spans="1:7" ht="66" customHeight="1" thickTop="1" thickBot="1" x14ac:dyDescent="0.4">
      <c r="A9" s="66"/>
      <c r="B9" s="28" t="s">
        <v>84</v>
      </c>
      <c r="C9" s="29" t="s">
        <v>85</v>
      </c>
      <c r="D9" s="51"/>
      <c r="E9" s="14" t="s">
        <v>86</v>
      </c>
    </row>
    <row r="10" spans="1:7" ht="60" customHeight="1" thickTop="1" thickBot="1" x14ac:dyDescent="0.4">
      <c r="A10" s="65" t="s">
        <v>49</v>
      </c>
      <c r="B10" s="24" t="s">
        <v>38</v>
      </c>
      <c r="C10" s="25" t="s">
        <v>87</v>
      </c>
      <c r="D10" s="26" t="s">
        <v>88</v>
      </c>
      <c r="E10" s="27" t="s">
        <v>89</v>
      </c>
      <c r="G10" s="7"/>
    </row>
    <row r="11" spans="1:7" ht="60" customHeight="1" thickTop="1" thickBot="1" x14ac:dyDescent="0.4">
      <c r="A11" s="62"/>
      <c r="B11" s="22" t="s">
        <v>39</v>
      </c>
      <c r="C11" s="12" t="s">
        <v>90</v>
      </c>
      <c r="D11" s="13" t="s">
        <v>91</v>
      </c>
      <c r="E11" s="14" t="s">
        <v>92</v>
      </c>
      <c r="G11" s="7"/>
    </row>
    <row r="12" spans="1:7" ht="60" customHeight="1" thickTop="1" thickBot="1" x14ac:dyDescent="0.4">
      <c r="A12" s="62"/>
      <c r="B12" s="23" t="s">
        <v>40</v>
      </c>
      <c r="C12" s="12" t="s">
        <v>93</v>
      </c>
      <c r="D12" s="13" t="s">
        <v>94</v>
      </c>
      <c r="E12" s="14" t="s">
        <v>95</v>
      </c>
    </row>
    <row r="13" spans="1:7" ht="60" customHeight="1" thickTop="1" thickBot="1" x14ac:dyDescent="0.4">
      <c r="A13" s="62"/>
      <c r="B13" s="22" t="s">
        <v>41</v>
      </c>
      <c r="C13" s="12" t="s">
        <v>96</v>
      </c>
      <c r="D13" s="13" t="s">
        <v>97</v>
      </c>
      <c r="E13" s="14" t="s">
        <v>98</v>
      </c>
    </row>
    <row r="14" spans="1:7" ht="60" customHeight="1" thickTop="1" thickBot="1" x14ac:dyDescent="0.4">
      <c r="A14" s="62"/>
      <c r="B14" s="22" t="s">
        <v>42</v>
      </c>
      <c r="C14" s="12" t="s">
        <v>99</v>
      </c>
      <c r="D14" s="13" t="s">
        <v>100</v>
      </c>
      <c r="E14" s="14" t="s">
        <v>101</v>
      </c>
    </row>
    <row r="15" spans="1:7" ht="60" customHeight="1" thickTop="1" thickBot="1" x14ac:dyDescent="0.4">
      <c r="A15" s="62"/>
      <c r="B15" s="22" t="s">
        <v>43</v>
      </c>
      <c r="C15" s="12" t="s">
        <v>102</v>
      </c>
      <c r="D15" s="13" t="s">
        <v>103</v>
      </c>
      <c r="E15" s="14" t="s">
        <v>104</v>
      </c>
    </row>
    <row r="16" spans="1:7" ht="60" customHeight="1" thickTop="1" thickBot="1" x14ac:dyDescent="0.4">
      <c r="A16" s="62"/>
      <c r="B16" s="22" t="s">
        <v>44</v>
      </c>
      <c r="C16" s="12" t="s">
        <v>105</v>
      </c>
      <c r="D16" s="13" t="s">
        <v>106</v>
      </c>
      <c r="E16" s="14" t="s">
        <v>107</v>
      </c>
    </row>
    <row r="17" spans="1:6" ht="60" customHeight="1" thickTop="1" thickBot="1" x14ac:dyDescent="0.4">
      <c r="A17" s="62"/>
      <c r="B17" s="22" t="s">
        <v>45</v>
      </c>
      <c r="C17" s="12" t="s">
        <v>108</v>
      </c>
      <c r="D17" s="48"/>
      <c r="E17" s="14" t="s">
        <v>109</v>
      </c>
    </row>
    <row r="18" spans="1:6" ht="60" customHeight="1" thickTop="1" thickBot="1" x14ac:dyDescent="0.4">
      <c r="A18" s="62"/>
      <c r="B18" s="22" t="s">
        <v>46</v>
      </c>
      <c r="C18" s="12" t="s">
        <v>108</v>
      </c>
      <c r="D18" s="13" t="s">
        <v>110</v>
      </c>
      <c r="E18" s="14" t="s">
        <v>111</v>
      </c>
    </row>
    <row r="19" spans="1:6" ht="60" customHeight="1" thickTop="1" thickBot="1" x14ac:dyDescent="0.4">
      <c r="A19" s="62"/>
      <c r="B19" s="22" t="s">
        <v>47</v>
      </c>
      <c r="C19" s="12" t="s">
        <v>108</v>
      </c>
      <c r="D19" s="13" t="s">
        <v>110</v>
      </c>
      <c r="E19" s="14" t="s">
        <v>111</v>
      </c>
    </row>
    <row r="20" spans="1:6" ht="60" customHeight="1" thickTop="1" thickBot="1" x14ac:dyDescent="0.4">
      <c r="A20" s="66"/>
      <c r="B20" s="28" t="s">
        <v>48</v>
      </c>
      <c r="C20" s="29" t="s">
        <v>108</v>
      </c>
      <c r="D20" s="52" t="s">
        <v>110</v>
      </c>
      <c r="E20" s="30" t="s">
        <v>111</v>
      </c>
    </row>
    <row r="21" spans="1:6" ht="60" customHeight="1" thickTop="1" thickBot="1" x14ac:dyDescent="0.4">
      <c r="A21" s="67" t="s">
        <v>4</v>
      </c>
      <c r="B21" s="31" t="s">
        <v>112</v>
      </c>
      <c r="C21" s="32" t="s">
        <v>113</v>
      </c>
      <c r="D21" s="33" t="s">
        <v>114</v>
      </c>
      <c r="E21" s="34" t="s">
        <v>115</v>
      </c>
    </row>
    <row r="22" spans="1:6" ht="60" customHeight="1" thickTop="1" thickBot="1" x14ac:dyDescent="0.4">
      <c r="A22" s="62"/>
      <c r="B22" s="23" t="s">
        <v>116</v>
      </c>
      <c r="C22" s="12" t="s">
        <v>113</v>
      </c>
      <c r="D22" s="13" t="s">
        <v>117</v>
      </c>
      <c r="E22" s="14" t="s">
        <v>118</v>
      </c>
    </row>
    <row r="23" spans="1:6" ht="60" customHeight="1" thickTop="1" thickBot="1" x14ac:dyDescent="0.4">
      <c r="A23" s="62"/>
      <c r="B23" s="23" t="s">
        <v>119</v>
      </c>
      <c r="C23" s="15" t="s">
        <v>120</v>
      </c>
      <c r="D23" s="16" t="s">
        <v>121</v>
      </c>
      <c r="E23" s="17" t="s">
        <v>122</v>
      </c>
    </row>
    <row r="24" spans="1:6" ht="110" customHeight="1" thickTop="1" thickBot="1" x14ac:dyDescent="0.4">
      <c r="A24" s="62"/>
      <c r="B24" s="23" t="s">
        <v>123</v>
      </c>
      <c r="C24" s="15" t="s">
        <v>124</v>
      </c>
      <c r="D24" s="16" t="s">
        <v>125</v>
      </c>
      <c r="E24" s="17" t="s">
        <v>126</v>
      </c>
    </row>
    <row r="25" spans="1:6" ht="128.5" customHeight="1" thickTop="1" thickBot="1" x14ac:dyDescent="0.6">
      <c r="A25" s="62"/>
      <c r="B25" s="22" t="s">
        <v>127</v>
      </c>
      <c r="C25" s="15" t="s">
        <v>128</v>
      </c>
      <c r="D25" s="16" t="s">
        <v>129</v>
      </c>
      <c r="E25" s="17" t="s">
        <v>130</v>
      </c>
      <c r="F25" s="8"/>
    </row>
    <row r="26" spans="1:6" ht="178.5" customHeight="1" thickTop="1" thickBot="1" x14ac:dyDescent="0.6">
      <c r="A26" s="62"/>
      <c r="B26" s="22" t="s">
        <v>131</v>
      </c>
      <c r="C26" s="15" t="s">
        <v>132</v>
      </c>
      <c r="D26" s="16" t="s">
        <v>133</v>
      </c>
      <c r="E26" s="17" t="s">
        <v>134</v>
      </c>
      <c r="F26" s="8" t="s">
        <v>30</v>
      </c>
    </row>
    <row r="27" spans="1:6" ht="151" customHeight="1" thickTop="1" thickBot="1" x14ac:dyDescent="0.6">
      <c r="A27" s="66"/>
      <c r="B27" s="28" t="s">
        <v>135</v>
      </c>
      <c r="C27" s="35" t="s">
        <v>136</v>
      </c>
      <c r="D27" s="36" t="s">
        <v>137</v>
      </c>
      <c r="E27" s="37" t="s">
        <v>138</v>
      </c>
      <c r="F27" s="8"/>
    </row>
    <row r="28" spans="1:6" ht="60" customHeight="1" thickTop="1" thickBot="1" x14ac:dyDescent="0.6">
      <c r="A28" s="67" t="s">
        <v>5</v>
      </c>
      <c r="B28" s="31" t="s">
        <v>7</v>
      </c>
      <c r="C28" s="32" t="s">
        <v>8</v>
      </c>
      <c r="D28" s="33" t="s">
        <v>9</v>
      </c>
      <c r="E28" s="34" t="s">
        <v>10</v>
      </c>
      <c r="F28" s="8"/>
    </row>
    <row r="29" spans="1:6" ht="60" customHeight="1" thickTop="1" thickBot="1" x14ac:dyDescent="0.4">
      <c r="A29" s="62"/>
      <c r="B29" s="22" t="s">
        <v>11</v>
      </c>
      <c r="C29" s="15" t="s">
        <v>12</v>
      </c>
      <c r="D29" s="16" t="s">
        <v>13</v>
      </c>
      <c r="E29" s="17" t="s">
        <v>14</v>
      </c>
    </row>
    <row r="30" spans="1:6" ht="60" customHeight="1" thickTop="1" thickBot="1" x14ac:dyDescent="0.4">
      <c r="A30" s="62"/>
      <c r="B30" s="23" t="s">
        <v>15</v>
      </c>
      <c r="C30" s="12" t="s">
        <v>16</v>
      </c>
      <c r="D30" s="13" t="s">
        <v>17</v>
      </c>
      <c r="E30" s="14" t="s">
        <v>18</v>
      </c>
    </row>
    <row r="31" spans="1:6" ht="60" customHeight="1" thickTop="1" thickBot="1" x14ac:dyDescent="0.4">
      <c r="A31" s="62"/>
      <c r="B31" s="22" t="s">
        <v>19</v>
      </c>
      <c r="C31" s="15" t="s">
        <v>16</v>
      </c>
      <c r="D31" s="16" t="s">
        <v>17</v>
      </c>
      <c r="E31" s="17" t="s">
        <v>18</v>
      </c>
    </row>
    <row r="32" spans="1:6" ht="60" customHeight="1" thickTop="1" thickBot="1" x14ac:dyDescent="0.4">
      <c r="A32" s="62"/>
      <c r="B32" s="22" t="s">
        <v>20</v>
      </c>
      <c r="C32" s="15" t="s">
        <v>21</v>
      </c>
      <c r="D32" s="16" t="s">
        <v>22</v>
      </c>
      <c r="E32" s="17" t="s">
        <v>23</v>
      </c>
    </row>
    <row r="33" spans="1:5" ht="60" customHeight="1" thickTop="1" thickBot="1" x14ac:dyDescent="0.4">
      <c r="A33" s="62"/>
      <c r="B33" s="22" t="s">
        <v>24</v>
      </c>
      <c r="C33" s="15" t="s">
        <v>25</v>
      </c>
      <c r="D33" s="16" t="s">
        <v>26</v>
      </c>
      <c r="E33" s="17" t="s">
        <v>27</v>
      </c>
    </row>
    <row r="34" spans="1:5" ht="60" customHeight="1" thickTop="1" thickBot="1" x14ac:dyDescent="0.4">
      <c r="A34" s="62"/>
      <c r="B34" s="22" t="s">
        <v>28</v>
      </c>
      <c r="C34" s="15" t="s">
        <v>25</v>
      </c>
      <c r="D34" s="16" t="s">
        <v>26</v>
      </c>
      <c r="E34" s="17" t="s">
        <v>27</v>
      </c>
    </row>
    <row r="35" spans="1:5" ht="60" customHeight="1" thickTop="1" thickBot="1" x14ac:dyDescent="0.4">
      <c r="A35" s="66"/>
      <c r="B35" s="28" t="s">
        <v>29</v>
      </c>
      <c r="C35" s="35" t="s">
        <v>25</v>
      </c>
      <c r="D35" s="36" t="s">
        <v>26</v>
      </c>
      <c r="E35" s="37" t="s">
        <v>27</v>
      </c>
    </row>
    <row r="36" spans="1:5" ht="60" customHeight="1" thickTop="1" thickBot="1" x14ac:dyDescent="0.4">
      <c r="A36" s="61" t="s">
        <v>50</v>
      </c>
      <c r="B36" s="21" t="s">
        <v>51</v>
      </c>
      <c r="C36" s="18" t="s">
        <v>139</v>
      </c>
      <c r="D36" s="19" t="s">
        <v>140</v>
      </c>
      <c r="E36" s="20" t="s">
        <v>141</v>
      </c>
    </row>
    <row r="37" spans="1:5" ht="60" customHeight="1" thickTop="1" thickBot="1" x14ac:dyDescent="0.4">
      <c r="A37" s="62"/>
      <c r="B37" s="22" t="s">
        <v>52</v>
      </c>
      <c r="C37" s="15" t="s">
        <v>142</v>
      </c>
      <c r="D37" s="16" t="s">
        <v>143</v>
      </c>
      <c r="E37" s="17" t="s">
        <v>144</v>
      </c>
    </row>
    <row r="38" spans="1:5" ht="60" customHeight="1" thickTop="1" thickBot="1" x14ac:dyDescent="0.4">
      <c r="A38" s="62"/>
      <c r="B38" s="23" t="s">
        <v>53</v>
      </c>
      <c r="C38" s="12" t="s">
        <v>145</v>
      </c>
      <c r="D38" s="13" t="s">
        <v>146</v>
      </c>
      <c r="E38" s="14" t="s">
        <v>147</v>
      </c>
    </row>
    <row r="39" spans="1:5" ht="60" customHeight="1" thickTop="1" thickBot="1" x14ac:dyDescent="0.4">
      <c r="A39" s="62"/>
      <c r="B39" s="22" t="s">
        <v>54</v>
      </c>
      <c r="C39" s="15" t="s">
        <v>148</v>
      </c>
      <c r="D39" s="16" t="s">
        <v>149</v>
      </c>
      <c r="E39" s="17" t="s">
        <v>150</v>
      </c>
    </row>
    <row r="40" spans="1:5" ht="60" customHeight="1" thickTop="1" thickBot="1" x14ac:dyDescent="0.4">
      <c r="A40" s="62"/>
      <c r="B40" s="22" t="s">
        <v>55</v>
      </c>
      <c r="C40" s="15" t="s">
        <v>151</v>
      </c>
      <c r="D40" s="16" t="s">
        <v>152</v>
      </c>
      <c r="E40" s="53"/>
    </row>
    <row r="41" spans="1:5" ht="15" thickTop="1" x14ac:dyDescent="0.35"/>
    <row r="44" spans="1:5" ht="23.5" x14ac:dyDescent="0.55000000000000004">
      <c r="A44" s="8" t="s">
        <v>33</v>
      </c>
      <c r="B44" s="8"/>
      <c r="C44" s="8"/>
      <c r="D44" s="8"/>
    </row>
    <row r="45" spans="1:5" ht="23.5" x14ac:dyDescent="0.55000000000000004">
      <c r="A45" s="38" t="s">
        <v>34</v>
      </c>
      <c r="B45" s="8"/>
      <c r="C45" s="8"/>
      <c r="D45" s="8"/>
    </row>
    <row r="46" spans="1:5" ht="23.5" x14ac:dyDescent="0.55000000000000004">
      <c r="A46" s="8"/>
      <c r="B46" s="8"/>
      <c r="C46" s="8"/>
      <c r="D46" s="8"/>
    </row>
    <row r="47" spans="1:5" ht="23.5" x14ac:dyDescent="0.55000000000000004">
      <c r="A47" s="42"/>
      <c r="B47" s="42"/>
      <c r="C47" s="43" t="s">
        <v>35</v>
      </c>
      <c r="D47" s="44" t="s">
        <v>0</v>
      </c>
    </row>
    <row r="48" spans="1:5" ht="23.5" x14ac:dyDescent="0.55000000000000004">
      <c r="A48" s="39"/>
      <c r="B48" s="39"/>
      <c r="C48" s="40" t="s">
        <v>36</v>
      </c>
      <c r="D48" s="41" t="s">
        <v>1</v>
      </c>
    </row>
    <row r="49" spans="1:4" ht="23.5" x14ac:dyDescent="0.55000000000000004">
      <c r="A49" s="45"/>
      <c r="B49" s="45"/>
      <c r="C49" s="46" t="s">
        <v>37</v>
      </c>
      <c r="D49" s="47" t="s">
        <v>2</v>
      </c>
    </row>
  </sheetData>
  <mergeCells count="6">
    <mergeCell ref="A36:A40"/>
    <mergeCell ref="A1:B1"/>
    <mergeCell ref="A2:A9"/>
    <mergeCell ref="A10:A20"/>
    <mergeCell ref="A21:A27"/>
    <mergeCell ref="A28:A35"/>
  </mergeCells>
  <pageMargins left="0.7" right="0.7" top="0.75" bottom="0.75" header="0.3" footer="0.3"/>
  <pageSetup paperSize="9" scale="6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651E5-C083-46D9-8CEB-B2A17F1CED54}">
  <sheetPr>
    <pageSetUpPr fitToPage="1"/>
  </sheetPr>
  <dimension ref="A1:S75"/>
  <sheetViews>
    <sheetView tabSelected="1" topLeftCell="A37" zoomScale="70" zoomScaleNormal="70" workbookViewId="0">
      <selection activeCell="I47" sqref="I47"/>
    </sheetView>
  </sheetViews>
  <sheetFormatPr defaultColWidth="9.1796875" defaultRowHeight="22" customHeight="1" x14ac:dyDescent="0.35"/>
  <cols>
    <col min="1" max="1" width="9.1796875" style="3"/>
    <col min="2" max="2" width="59.81640625" style="3" customWidth="1"/>
    <col min="3" max="3" width="19" style="3" bestFit="1" customWidth="1"/>
    <col min="4" max="4" width="9.1796875" style="4"/>
    <col min="5" max="5" width="9.1796875" style="4" customWidth="1"/>
    <col min="6" max="6" width="9.1796875" style="4"/>
    <col min="7" max="9" width="9.1796875" style="6"/>
    <col min="10" max="11" width="9.1796875" style="1"/>
    <col min="12" max="14" width="9.1796875" style="6"/>
    <col min="15" max="19" width="9.1796875" style="1"/>
    <col min="20" max="16384" width="9.1796875" style="3"/>
  </cols>
  <sheetData>
    <row r="1" spans="1:4" ht="22" customHeight="1" thickBot="1" x14ac:dyDescent="0.4">
      <c r="A1" s="68" t="s">
        <v>3</v>
      </c>
      <c r="B1" s="78"/>
      <c r="C1" s="54" t="s">
        <v>31</v>
      </c>
    </row>
    <row r="2" spans="1:4" ht="22" customHeight="1" thickBot="1" x14ac:dyDescent="0.4">
      <c r="B2" s="2"/>
      <c r="C2" s="5"/>
    </row>
    <row r="3" spans="1:4" ht="22" customHeight="1" thickBot="1" x14ac:dyDescent="0.4">
      <c r="A3" s="68" t="s">
        <v>32</v>
      </c>
      <c r="B3" s="78"/>
      <c r="C3" s="54" t="s">
        <v>161</v>
      </c>
    </row>
    <row r="5" spans="1:4" ht="22" customHeight="1" thickBot="1" x14ac:dyDescent="0.4">
      <c r="A5" s="79"/>
      <c r="B5" s="79"/>
      <c r="C5" s="56"/>
    </row>
    <row r="6" spans="1:4" ht="22" customHeight="1" thickBot="1" x14ac:dyDescent="0.4">
      <c r="A6" s="68" t="s">
        <v>49</v>
      </c>
      <c r="B6" s="69"/>
      <c r="C6" s="59">
        <f>D6</f>
        <v>1</v>
      </c>
      <c r="D6" s="4">
        <f>(E17*E17)*-0.00757575757575768+0.575757575757576*E17+1</f>
        <v>1</v>
      </c>
    </row>
    <row r="7" spans="1:4" ht="22" customHeight="1" x14ac:dyDescent="0.35">
      <c r="A7" s="80" t="s">
        <v>38</v>
      </c>
      <c r="B7" s="80"/>
      <c r="C7" s="57"/>
      <c r="D7" s="4">
        <f>(IF(C7="O",0,0))+(IF(C7="V",1,0))+(IF(C7="G",2,0))</f>
        <v>0</v>
      </c>
    </row>
    <row r="8" spans="1:4" ht="22" customHeight="1" x14ac:dyDescent="0.35">
      <c r="A8" s="70" t="s">
        <v>39</v>
      </c>
      <c r="B8" s="70"/>
      <c r="C8" s="49"/>
      <c r="D8" s="4">
        <f t="shared" ref="D8:D43" si="0">(IF(C8="O",0,0))+(IF(C8="V",1,0))+(IF(C8="G",2,0))</f>
        <v>0</v>
      </c>
    </row>
    <row r="9" spans="1:4" ht="22" customHeight="1" x14ac:dyDescent="0.35">
      <c r="A9" s="70" t="s">
        <v>40</v>
      </c>
      <c r="B9" s="70"/>
      <c r="C9" s="49"/>
      <c r="D9" s="4">
        <f t="shared" si="0"/>
        <v>0</v>
      </c>
    </row>
    <row r="10" spans="1:4" ht="22" customHeight="1" x14ac:dyDescent="0.35">
      <c r="A10" s="55" t="s">
        <v>41</v>
      </c>
      <c r="B10" s="55"/>
      <c r="C10" s="49"/>
      <c r="D10" s="4">
        <f t="shared" si="0"/>
        <v>0</v>
      </c>
    </row>
    <row r="11" spans="1:4" ht="22" customHeight="1" x14ac:dyDescent="0.35">
      <c r="A11" s="72" t="s">
        <v>42</v>
      </c>
      <c r="B11" s="73"/>
      <c r="C11" s="49"/>
      <c r="D11" s="4">
        <f t="shared" si="0"/>
        <v>0</v>
      </c>
    </row>
    <row r="12" spans="1:4" ht="22" customHeight="1" x14ac:dyDescent="0.35">
      <c r="A12" s="72" t="s">
        <v>43</v>
      </c>
      <c r="B12" s="73"/>
      <c r="C12" s="49"/>
      <c r="D12" s="4">
        <f t="shared" si="0"/>
        <v>0</v>
      </c>
    </row>
    <row r="13" spans="1:4" ht="22" customHeight="1" x14ac:dyDescent="0.35">
      <c r="A13" s="72" t="s">
        <v>44</v>
      </c>
      <c r="B13" s="73"/>
      <c r="C13" s="49"/>
      <c r="D13" s="4">
        <f t="shared" si="0"/>
        <v>0</v>
      </c>
    </row>
    <row r="14" spans="1:4" ht="22" customHeight="1" x14ac:dyDescent="0.35">
      <c r="A14" s="72" t="s">
        <v>45</v>
      </c>
      <c r="B14" s="73"/>
      <c r="C14" s="49"/>
      <c r="D14" s="4">
        <f>(IF(C14="O",0,0))+(IF(C14="V",0,0))+(IF(C14="G",2,0))</f>
        <v>0</v>
      </c>
    </row>
    <row r="15" spans="1:4" ht="22" customHeight="1" x14ac:dyDescent="0.35">
      <c r="A15" s="72" t="s">
        <v>46</v>
      </c>
      <c r="B15" s="73"/>
      <c r="C15" s="49"/>
      <c r="D15" s="4">
        <f t="shared" si="0"/>
        <v>0</v>
      </c>
    </row>
    <row r="16" spans="1:4" ht="22" customHeight="1" x14ac:dyDescent="0.35">
      <c r="A16" s="70" t="s">
        <v>47</v>
      </c>
      <c r="B16" s="70"/>
      <c r="C16" s="49"/>
      <c r="D16" s="4">
        <f t="shared" si="0"/>
        <v>0</v>
      </c>
    </row>
    <row r="17" spans="1:5" ht="22" customHeight="1" thickBot="1" x14ac:dyDescent="0.4">
      <c r="A17" s="76" t="s">
        <v>48</v>
      </c>
      <c r="B17" s="77"/>
      <c r="C17" s="49"/>
      <c r="D17" s="4">
        <f t="shared" si="0"/>
        <v>0</v>
      </c>
      <c r="E17" s="4">
        <f>SUM(D7:D17)</f>
        <v>0</v>
      </c>
    </row>
    <row r="18" spans="1:5" ht="22" customHeight="1" thickBot="1" x14ac:dyDescent="0.4">
      <c r="A18" s="68" t="s">
        <v>153</v>
      </c>
      <c r="B18" s="69"/>
      <c r="C18" s="59">
        <f>D18</f>
        <v>0.99999999999998901</v>
      </c>
      <c r="D18" s="4">
        <f>(E26*E26)*0.0138888888888891+0.249999999999996*E26+0.999999999999989</f>
        <v>0.99999999999998901</v>
      </c>
    </row>
    <row r="19" spans="1:5" ht="22" customHeight="1" x14ac:dyDescent="0.35">
      <c r="A19" s="72" t="s">
        <v>57</v>
      </c>
      <c r="B19" s="73" t="s">
        <v>57</v>
      </c>
      <c r="C19" s="49"/>
      <c r="D19" s="4">
        <f>(IF(C19="O",0,0))+(IF(C19="V",0,0))+(IF(C19="G",4,0))</f>
        <v>0</v>
      </c>
    </row>
    <row r="20" spans="1:5" ht="22" customHeight="1" x14ac:dyDescent="0.35">
      <c r="A20" s="72" t="s">
        <v>154</v>
      </c>
      <c r="B20" s="73" t="s">
        <v>154</v>
      </c>
      <c r="C20" s="49"/>
      <c r="D20" s="4">
        <f t="shared" si="0"/>
        <v>0</v>
      </c>
    </row>
    <row r="21" spans="1:5" ht="22" customHeight="1" x14ac:dyDescent="0.35">
      <c r="A21" s="72" t="s">
        <v>64</v>
      </c>
      <c r="B21" s="73" t="s">
        <v>64</v>
      </c>
      <c r="C21" s="49"/>
      <c r="D21" s="4">
        <f t="shared" si="0"/>
        <v>0</v>
      </c>
    </row>
    <row r="22" spans="1:5" ht="22" customHeight="1" x14ac:dyDescent="0.35">
      <c r="A22" s="72" t="s">
        <v>68</v>
      </c>
      <c r="B22" s="73" t="s">
        <v>68</v>
      </c>
      <c r="C22" s="49"/>
      <c r="D22" s="4">
        <f t="shared" si="0"/>
        <v>0</v>
      </c>
    </row>
    <row r="23" spans="1:5" ht="22" customHeight="1" x14ac:dyDescent="0.35">
      <c r="A23" s="72" t="s">
        <v>72</v>
      </c>
      <c r="B23" s="73" t="s">
        <v>72</v>
      </c>
      <c r="C23" s="49"/>
      <c r="D23" s="4">
        <f t="shared" si="0"/>
        <v>0</v>
      </c>
    </row>
    <row r="24" spans="1:5" ht="22" customHeight="1" x14ac:dyDescent="0.35">
      <c r="A24" s="72" t="s">
        <v>76</v>
      </c>
      <c r="B24" s="73" t="s">
        <v>76</v>
      </c>
      <c r="C24" s="49"/>
      <c r="D24" s="4">
        <f t="shared" si="0"/>
        <v>0</v>
      </c>
    </row>
    <row r="25" spans="1:5" ht="22" customHeight="1" x14ac:dyDescent="0.35">
      <c r="A25" s="72" t="s">
        <v>80</v>
      </c>
      <c r="B25" s="73" t="s">
        <v>80</v>
      </c>
      <c r="C25" s="49"/>
      <c r="D25" s="4">
        <f t="shared" si="0"/>
        <v>0</v>
      </c>
    </row>
    <row r="26" spans="1:5" ht="22" customHeight="1" thickBot="1" x14ac:dyDescent="0.4">
      <c r="A26" s="72" t="s">
        <v>84</v>
      </c>
      <c r="B26" s="73" t="s">
        <v>84</v>
      </c>
      <c r="C26" s="49"/>
      <c r="D26" s="4">
        <f>(IF(C26="O",0,0))+(IF(C26="V",0,0))+(IF(C26="G",2,0))</f>
        <v>0</v>
      </c>
      <c r="E26" s="4">
        <f>SUM(D19:D26)</f>
        <v>0</v>
      </c>
    </row>
    <row r="27" spans="1:5" ht="22" customHeight="1" thickBot="1" x14ac:dyDescent="0.4">
      <c r="A27" s="68" t="s">
        <v>4</v>
      </c>
      <c r="B27" s="69"/>
      <c r="C27" s="59">
        <f>D27</f>
        <v>1</v>
      </c>
      <c r="D27" s="4">
        <f>(E34*E34)*-0.00617283950617287+0.611111111111112*E34+1</f>
        <v>1</v>
      </c>
    </row>
    <row r="28" spans="1:5" ht="22" customHeight="1" x14ac:dyDescent="0.35">
      <c r="A28" s="74" t="s">
        <v>155</v>
      </c>
      <c r="B28" s="75"/>
      <c r="C28" s="49"/>
      <c r="D28" s="4">
        <f>(IF(C28="O",0,0))+(IF(C28="V",1,0))+(IF(C28="G",2,0))</f>
        <v>0</v>
      </c>
    </row>
    <row r="29" spans="1:5" ht="22" customHeight="1" x14ac:dyDescent="0.35">
      <c r="A29" s="74" t="s">
        <v>156</v>
      </c>
      <c r="B29" s="75"/>
      <c r="C29" s="49"/>
      <c r="D29" s="4">
        <f t="shared" ref="D29:D31" si="1">(IF(C29="O",0,0))+(IF(C29="V",1,0))+(IF(C29="G",2,0))</f>
        <v>0</v>
      </c>
    </row>
    <row r="30" spans="1:5" ht="22" customHeight="1" x14ac:dyDescent="0.35">
      <c r="A30" s="74" t="s">
        <v>157</v>
      </c>
      <c r="B30" s="75"/>
      <c r="C30" s="49"/>
      <c r="D30" s="4">
        <f t="shared" si="1"/>
        <v>0</v>
      </c>
    </row>
    <row r="31" spans="1:5" ht="22" customHeight="1" x14ac:dyDescent="0.35">
      <c r="A31" s="74" t="s">
        <v>158</v>
      </c>
      <c r="B31" s="75"/>
      <c r="C31" s="49"/>
      <c r="D31" s="4">
        <f t="shared" si="1"/>
        <v>0</v>
      </c>
    </row>
    <row r="32" spans="1:5" ht="22" customHeight="1" x14ac:dyDescent="0.35">
      <c r="A32" s="74" t="s">
        <v>127</v>
      </c>
      <c r="B32" s="75" t="s">
        <v>131</v>
      </c>
      <c r="C32" s="49"/>
      <c r="D32" s="4">
        <f>(IF(C32="O",0,0))+(IF(C32="V",2,0))+(IF(C32="G",4,0))</f>
        <v>0</v>
      </c>
    </row>
    <row r="33" spans="1:5" ht="22" customHeight="1" x14ac:dyDescent="0.35">
      <c r="A33" s="74" t="s">
        <v>159</v>
      </c>
      <c r="B33" s="75" t="s">
        <v>127</v>
      </c>
      <c r="C33" s="49"/>
      <c r="D33" s="4">
        <f>(IF(C33="O",0,0))+(IF(C33="V",2,0))+(IF(C33="G",4,0))</f>
        <v>0</v>
      </c>
    </row>
    <row r="34" spans="1:5" ht="22" customHeight="1" thickBot="1" x14ac:dyDescent="0.4">
      <c r="A34" s="74" t="s">
        <v>135</v>
      </c>
      <c r="B34" s="75" t="s">
        <v>135</v>
      </c>
      <c r="C34" s="49"/>
      <c r="D34" s="4">
        <f t="shared" si="0"/>
        <v>0</v>
      </c>
      <c r="E34" s="4">
        <f>SUM(D28:D34)</f>
        <v>0</v>
      </c>
    </row>
    <row r="35" spans="1:5" ht="22" customHeight="1" thickBot="1" x14ac:dyDescent="0.4">
      <c r="A35" s="68" t="s">
        <v>5</v>
      </c>
      <c r="B35" s="69"/>
      <c r="C35" s="59">
        <f>D35</f>
        <v>1</v>
      </c>
      <c r="D35" s="4">
        <f>(E43*E43)*-0.0078125+0.6875*E43+1</f>
        <v>1</v>
      </c>
    </row>
    <row r="36" spans="1:5" ht="22" customHeight="1" x14ac:dyDescent="0.35">
      <c r="A36" s="72" t="s">
        <v>7</v>
      </c>
      <c r="B36" s="73" t="s">
        <v>7</v>
      </c>
      <c r="C36" s="49"/>
      <c r="D36" s="4">
        <f t="shared" si="0"/>
        <v>0</v>
      </c>
    </row>
    <row r="37" spans="1:5" ht="22" customHeight="1" x14ac:dyDescent="0.35">
      <c r="A37" s="72" t="s">
        <v>11</v>
      </c>
      <c r="B37" s="73" t="s">
        <v>11</v>
      </c>
      <c r="C37" s="49"/>
      <c r="D37" s="4">
        <f t="shared" si="0"/>
        <v>0</v>
      </c>
    </row>
    <row r="38" spans="1:5" ht="22" customHeight="1" x14ac:dyDescent="0.35">
      <c r="A38" s="72" t="s">
        <v>15</v>
      </c>
      <c r="B38" s="73" t="s">
        <v>15</v>
      </c>
      <c r="C38" s="49"/>
      <c r="D38" s="4">
        <f t="shared" si="0"/>
        <v>0</v>
      </c>
    </row>
    <row r="39" spans="1:5" ht="22" customHeight="1" x14ac:dyDescent="0.35">
      <c r="A39" s="70" t="s">
        <v>19</v>
      </c>
      <c r="B39" s="70" t="s">
        <v>19</v>
      </c>
      <c r="C39" s="49"/>
      <c r="D39" s="4">
        <f t="shared" si="0"/>
        <v>0</v>
      </c>
    </row>
    <row r="40" spans="1:5" ht="22" customHeight="1" x14ac:dyDescent="0.35">
      <c r="A40" s="70" t="s">
        <v>20</v>
      </c>
      <c r="B40" s="70" t="s">
        <v>20</v>
      </c>
      <c r="C40" s="49"/>
      <c r="D40" s="4">
        <f t="shared" si="0"/>
        <v>0</v>
      </c>
    </row>
    <row r="41" spans="1:5" ht="22" customHeight="1" x14ac:dyDescent="0.35">
      <c r="A41" s="70" t="s">
        <v>24</v>
      </c>
      <c r="B41" s="70" t="s">
        <v>24</v>
      </c>
      <c r="C41" s="49"/>
      <c r="D41" s="4">
        <f t="shared" si="0"/>
        <v>0</v>
      </c>
    </row>
    <row r="42" spans="1:5" ht="22" customHeight="1" x14ac:dyDescent="0.35">
      <c r="A42" s="70" t="s">
        <v>28</v>
      </c>
      <c r="B42" s="70" t="s">
        <v>28</v>
      </c>
      <c r="C42" s="49"/>
      <c r="D42" s="4">
        <f t="shared" si="0"/>
        <v>0</v>
      </c>
    </row>
    <row r="43" spans="1:5" ht="22" customHeight="1" thickBot="1" x14ac:dyDescent="0.4">
      <c r="A43" s="70" t="s">
        <v>29</v>
      </c>
      <c r="B43" s="70" t="s">
        <v>29</v>
      </c>
      <c r="C43" s="49"/>
      <c r="D43" s="4">
        <f t="shared" si="0"/>
        <v>0</v>
      </c>
      <c r="E43" s="4">
        <f>SUM(D36:D43)</f>
        <v>0</v>
      </c>
    </row>
    <row r="44" spans="1:5" ht="22" customHeight="1" thickBot="1" x14ac:dyDescent="0.4">
      <c r="A44" s="68" t="s">
        <v>50</v>
      </c>
      <c r="B44" s="69"/>
      <c r="C44" s="58">
        <f>D44</f>
        <v>1</v>
      </c>
      <c r="D44" s="4">
        <f>E49+1</f>
        <v>1</v>
      </c>
    </row>
    <row r="45" spans="1:5" ht="22" customHeight="1" x14ac:dyDescent="0.35">
      <c r="A45" s="70" t="s">
        <v>51</v>
      </c>
      <c r="B45" s="71" t="s">
        <v>51</v>
      </c>
      <c r="C45" s="49"/>
      <c r="D45" s="4">
        <f>(IF(C45="O",0,0))+(IF(C45="V",1,0))+(IF(C45="G",2,0))</f>
        <v>0</v>
      </c>
    </row>
    <row r="46" spans="1:5" ht="22" customHeight="1" x14ac:dyDescent="0.35">
      <c r="A46" s="70" t="s">
        <v>52</v>
      </c>
      <c r="B46" s="71" t="s">
        <v>52</v>
      </c>
      <c r="C46" s="49"/>
      <c r="D46" s="4">
        <f t="shared" ref="D46:D48" si="2">(IF(C46="O",0,0))+(IF(C46="V",1,0))+(IF(C46="G",2,0))</f>
        <v>0</v>
      </c>
    </row>
    <row r="47" spans="1:5" ht="22" customHeight="1" x14ac:dyDescent="0.35">
      <c r="A47" s="70" t="s">
        <v>53</v>
      </c>
      <c r="B47" s="71" t="s">
        <v>53</v>
      </c>
      <c r="C47" s="49"/>
      <c r="D47" s="4">
        <f t="shared" si="2"/>
        <v>0</v>
      </c>
    </row>
    <row r="48" spans="1:5" ht="22" customHeight="1" x14ac:dyDescent="0.35">
      <c r="A48" s="70" t="s">
        <v>54</v>
      </c>
      <c r="B48" s="71" t="s">
        <v>54</v>
      </c>
      <c r="C48" s="49"/>
      <c r="D48" s="4">
        <f t="shared" si="2"/>
        <v>0</v>
      </c>
    </row>
    <row r="49" spans="1:19" ht="22" customHeight="1" x14ac:dyDescent="0.35">
      <c r="A49" s="70" t="s">
        <v>55</v>
      </c>
      <c r="B49" s="71" t="s">
        <v>55</v>
      </c>
      <c r="C49" s="49"/>
      <c r="D49" s="4">
        <f>(IF(C49="O",0,0))+(IF(C49="V",1,0))+(IF(C49="G",0,0))</f>
        <v>0</v>
      </c>
      <c r="E49" s="4">
        <f>SUM(D45:D49)</f>
        <v>0</v>
      </c>
    </row>
    <row r="50" spans="1:19" s="1" customFormat="1" ht="22" customHeight="1" thickBot="1" x14ac:dyDescent="0.4">
      <c r="D50" s="4"/>
      <c r="E50" s="4"/>
      <c r="F50" s="4"/>
      <c r="G50" s="6"/>
      <c r="H50" s="6"/>
      <c r="I50" s="6"/>
      <c r="L50" s="6"/>
      <c r="M50" s="6"/>
      <c r="N50" s="6"/>
    </row>
    <row r="51" spans="1:19" ht="22" customHeight="1" thickBot="1" x14ac:dyDescent="0.4">
      <c r="A51" s="68" t="s">
        <v>160</v>
      </c>
      <c r="B51" s="69"/>
      <c r="C51" s="60" t="str">
        <f>_xlfn.CONCAT((IF(D52&gt;=7.5,"G"," ")),(IF(AND(D52&gt;=6,D52&lt;7.5),"V"," ")),(IF(D52&lt;6,"O"," ")))</f>
        <v xml:space="preserve">  O</v>
      </c>
      <c r="D51" s="4">
        <f>(E51*E51)*-7.07884416632776E-06+E51*0.109021279005564 + 1</f>
        <v>1</v>
      </c>
      <c r="E51" s="4">
        <f>SUM(E17:E49)</f>
        <v>0</v>
      </c>
    </row>
    <row r="52" spans="1:19" ht="22" customHeight="1" x14ac:dyDescent="0.35">
      <c r="A52" s="6"/>
      <c r="D52" s="4">
        <f>(C44+C35+C27+C18+C6)/5</f>
        <v>0.99999999999999789</v>
      </c>
    </row>
    <row r="53" spans="1:19" s="6" customFormat="1" ht="22" customHeight="1" x14ac:dyDescent="0.35">
      <c r="D53" s="4"/>
      <c r="E53" s="4"/>
      <c r="F53" s="4"/>
      <c r="J53" s="1"/>
      <c r="K53" s="1"/>
      <c r="O53" s="1"/>
      <c r="P53" s="1"/>
      <c r="Q53" s="1"/>
      <c r="R53" s="1"/>
      <c r="S53" s="1"/>
    </row>
    <row r="54" spans="1:19" s="6" customFormat="1" ht="22" customHeight="1" x14ac:dyDescent="0.35">
      <c r="D54" s="4"/>
      <c r="E54" s="4"/>
      <c r="F54" s="4"/>
      <c r="J54" s="1"/>
      <c r="K54" s="1"/>
      <c r="O54" s="1"/>
      <c r="P54" s="1"/>
      <c r="Q54" s="1"/>
      <c r="R54" s="1"/>
      <c r="S54" s="1"/>
    </row>
    <row r="55" spans="1:19" s="6" customFormat="1" ht="22" customHeight="1" x14ac:dyDescent="0.35">
      <c r="D55" s="4"/>
      <c r="E55" s="4"/>
      <c r="F55" s="4"/>
      <c r="J55" s="1"/>
      <c r="K55" s="1"/>
      <c r="O55" s="1"/>
      <c r="P55" s="1"/>
      <c r="Q55" s="1"/>
      <c r="R55" s="1"/>
      <c r="S55" s="1"/>
    </row>
    <row r="56" spans="1:19" s="6" customFormat="1" ht="22" customHeight="1" x14ac:dyDescent="0.35">
      <c r="C56" s="4" t="str">
        <f>IF(C44&lt;5.5,"onvoldoende","goed")</f>
        <v>onvoldoende</v>
      </c>
      <c r="D56" s="4"/>
      <c r="E56" s="4"/>
      <c r="F56" s="4"/>
      <c r="J56" s="1"/>
      <c r="K56" s="1"/>
      <c r="O56" s="1"/>
      <c r="P56" s="1"/>
      <c r="Q56" s="1"/>
      <c r="R56" s="1"/>
      <c r="S56" s="1"/>
    </row>
    <row r="57" spans="1:19" s="6" customFormat="1" ht="22" customHeight="1" x14ac:dyDescent="0.35">
      <c r="D57" s="4"/>
      <c r="E57" s="4"/>
      <c r="F57" s="4"/>
      <c r="J57" s="1"/>
      <c r="K57" s="1"/>
      <c r="O57" s="1"/>
      <c r="P57" s="1"/>
      <c r="Q57" s="1"/>
      <c r="R57" s="1"/>
      <c r="S57" s="1"/>
    </row>
    <row r="58" spans="1:19" s="6" customFormat="1" ht="22" customHeight="1" x14ac:dyDescent="0.35">
      <c r="D58" s="4"/>
      <c r="E58" s="4"/>
      <c r="F58" s="4"/>
      <c r="J58" s="1"/>
      <c r="K58" s="1"/>
      <c r="O58" s="1"/>
      <c r="P58" s="1"/>
      <c r="Q58" s="1"/>
      <c r="R58" s="1"/>
      <c r="S58" s="1"/>
    </row>
    <row r="59" spans="1:19" s="6" customFormat="1" ht="22" customHeight="1" x14ac:dyDescent="0.35">
      <c r="D59" s="4"/>
      <c r="E59" s="4"/>
      <c r="F59" s="4"/>
      <c r="J59" s="1"/>
      <c r="K59" s="1"/>
      <c r="O59" s="1"/>
      <c r="P59" s="1"/>
      <c r="Q59" s="1"/>
      <c r="R59" s="1"/>
      <c r="S59" s="1"/>
    </row>
    <row r="60" spans="1:19" s="6" customFormat="1" ht="22" customHeight="1" x14ac:dyDescent="0.35">
      <c r="D60" s="4"/>
      <c r="E60" s="4"/>
      <c r="F60" s="4"/>
      <c r="J60" s="1"/>
      <c r="K60" s="1"/>
      <c r="O60" s="1"/>
      <c r="P60" s="1"/>
      <c r="Q60" s="1"/>
      <c r="R60" s="1"/>
      <c r="S60" s="1"/>
    </row>
    <row r="61" spans="1:19" s="6" customFormat="1" ht="22" customHeight="1" x14ac:dyDescent="0.35">
      <c r="D61" s="4"/>
      <c r="E61" s="4"/>
      <c r="F61" s="4"/>
      <c r="J61" s="1"/>
      <c r="K61" s="1"/>
      <c r="O61" s="1"/>
      <c r="P61" s="1"/>
      <c r="Q61" s="1"/>
      <c r="R61" s="1"/>
      <c r="S61" s="1"/>
    </row>
    <row r="62" spans="1:19" s="6" customFormat="1" ht="22" customHeight="1" x14ac:dyDescent="0.35">
      <c r="D62" s="4"/>
      <c r="E62" s="4"/>
      <c r="F62" s="4"/>
      <c r="J62" s="1"/>
      <c r="K62" s="1"/>
      <c r="O62" s="1"/>
      <c r="P62" s="1"/>
      <c r="Q62" s="1"/>
      <c r="R62" s="1"/>
      <c r="S62" s="1"/>
    </row>
    <row r="63" spans="1:19" s="6" customFormat="1" ht="22" customHeight="1" x14ac:dyDescent="0.35">
      <c r="D63" s="4"/>
      <c r="E63" s="4"/>
      <c r="F63" s="4"/>
      <c r="J63" s="1"/>
      <c r="K63" s="1"/>
      <c r="O63" s="1"/>
      <c r="P63" s="1"/>
      <c r="Q63" s="1"/>
      <c r="R63" s="1"/>
      <c r="S63" s="1"/>
    </row>
    <row r="64" spans="1:19" s="6" customFormat="1" ht="22" customHeight="1" x14ac:dyDescent="0.35">
      <c r="D64" s="4"/>
      <c r="E64" s="4"/>
      <c r="F64" s="4"/>
      <c r="J64" s="1"/>
      <c r="K64" s="1"/>
      <c r="O64" s="1"/>
      <c r="P64" s="1"/>
      <c r="Q64" s="1"/>
      <c r="R64" s="1"/>
      <c r="S64" s="1"/>
    </row>
    <row r="65" spans="4:19" s="6" customFormat="1" ht="22" customHeight="1" x14ac:dyDescent="0.35">
      <c r="D65" s="4"/>
      <c r="E65" s="4"/>
      <c r="F65" s="4"/>
      <c r="J65" s="1"/>
      <c r="K65" s="1"/>
      <c r="O65" s="1"/>
      <c r="P65" s="1"/>
      <c r="Q65" s="1"/>
      <c r="R65" s="1"/>
      <c r="S65" s="1"/>
    </row>
    <row r="66" spans="4:19" s="6" customFormat="1" ht="22" customHeight="1" x14ac:dyDescent="0.35">
      <c r="D66" s="4"/>
      <c r="E66" s="4"/>
      <c r="F66" s="4"/>
      <c r="J66" s="1"/>
      <c r="K66" s="1"/>
      <c r="O66" s="1"/>
      <c r="P66" s="1"/>
      <c r="Q66" s="1"/>
      <c r="R66" s="1"/>
      <c r="S66" s="1"/>
    </row>
    <row r="67" spans="4:19" s="6" customFormat="1" ht="22" customHeight="1" x14ac:dyDescent="0.35">
      <c r="D67" s="4"/>
      <c r="E67" s="4"/>
      <c r="F67" s="4"/>
      <c r="J67" s="1"/>
      <c r="K67" s="1"/>
      <c r="O67" s="1"/>
      <c r="P67" s="1"/>
      <c r="Q67" s="1"/>
      <c r="R67" s="1"/>
      <c r="S67" s="1"/>
    </row>
    <row r="68" spans="4:19" s="6" customFormat="1" ht="22" customHeight="1" x14ac:dyDescent="0.35">
      <c r="D68" s="4"/>
      <c r="E68" s="4"/>
      <c r="F68" s="4"/>
      <c r="J68" s="1"/>
      <c r="K68" s="1"/>
      <c r="O68" s="1"/>
      <c r="P68" s="1"/>
      <c r="Q68" s="1"/>
      <c r="R68" s="1"/>
      <c r="S68" s="1"/>
    </row>
    <row r="69" spans="4:19" s="6" customFormat="1" ht="22" customHeight="1" x14ac:dyDescent="0.35">
      <c r="D69" s="4"/>
      <c r="E69" s="4"/>
      <c r="F69" s="4"/>
      <c r="J69" s="1"/>
      <c r="K69" s="1"/>
      <c r="O69" s="1"/>
      <c r="P69" s="1"/>
      <c r="Q69" s="1"/>
      <c r="R69" s="1"/>
      <c r="S69" s="1"/>
    </row>
    <row r="70" spans="4:19" s="6" customFormat="1" ht="22" customHeight="1" x14ac:dyDescent="0.35">
      <c r="D70" s="4"/>
      <c r="E70" s="4"/>
      <c r="F70" s="4"/>
      <c r="J70" s="1"/>
      <c r="K70" s="1"/>
      <c r="O70" s="1"/>
      <c r="P70" s="1"/>
      <c r="Q70" s="1"/>
      <c r="R70" s="1"/>
      <c r="S70" s="1"/>
    </row>
    <row r="71" spans="4:19" s="6" customFormat="1" ht="22" customHeight="1" x14ac:dyDescent="0.35">
      <c r="D71" s="4"/>
      <c r="E71" s="4"/>
      <c r="F71" s="4"/>
      <c r="J71" s="1"/>
      <c r="K71" s="1"/>
      <c r="O71" s="1"/>
      <c r="P71" s="1"/>
      <c r="Q71" s="1"/>
      <c r="R71" s="1"/>
      <c r="S71" s="1"/>
    </row>
    <row r="72" spans="4:19" s="6" customFormat="1" ht="22" customHeight="1" x14ac:dyDescent="0.35">
      <c r="D72" s="4"/>
      <c r="E72" s="4"/>
      <c r="F72" s="4"/>
      <c r="J72" s="1"/>
      <c r="K72" s="1"/>
      <c r="O72" s="1"/>
      <c r="P72" s="1"/>
      <c r="Q72" s="1"/>
      <c r="R72" s="1"/>
      <c r="S72" s="1"/>
    </row>
    <row r="73" spans="4:19" s="6" customFormat="1" ht="22" customHeight="1" x14ac:dyDescent="0.35">
      <c r="D73" s="4"/>
      <c r="E73" s="4"/>
      <c r="F73" s="4"/>
      <c r="J73" s="1"/>
      <c r="K73" s="1"/>
      <c r="O73" s="1"/>
      <c r="P73" s="1"/>
      <c r="Q73" s="1"/>
      <c r="R73" s="1"/>
      <c r="S73" s="1"/>
    </row>
    <row r="74" spans="4:19" s="6" customFormat="1" ht="22" customHeight="1" x14ac:dyDescent="0.35">
      <c r="D74" s="4"/>
      <c r="E74" s="4"/>
      <c r="F74" s="4"/>
      <c r="J74" s="1"/>
      <c r="K74" s="1"/>
      <c r="O74" s="1"/>
      <c r="P74" s="1"/>
      <c r="Q74" s="1"/>
      <c r="R74" s="1"/>
      <c r="S74" s="1"/>
    </row>
    <row r="75" spans="4:19" s="6" customFormat="1" ht="22" customHeight="1" x14ac:dyDescent="0.35">
      <c r="D75" s="4"/>
      <c r="E75" s="4"/>
      <c r="F75" s="4"/>
      <c r="J75" s="1"/>
      <c r="K75" s="1"/>
      <c r="O75" s="1"/>
      <c r="P75" s="1"/>
      <c r="Q75" s="1"/>
      <c r="R75" s="1"/>
      <c r="S75" s="1"/>
    </row>
  </sheetData>
  <protectedRanges>
    <protectedRange algorithmName="SHA-512" hashValue="YQfHBaxHwv/6v5SzYszY3WYUQkzjzrN2Gj+D9Dja5XmuWzE04WLBIDGlpuS16qaCtvuo0hMI5xXtUYC1/pnVgQ==" saltValue="dSado0OA8m/sWmkJPv0INQ==" spinCount="100000" sqref="H35:I43 D1:N5 D6:G6 J6:N6 D7:N26 J27:N43 D27:G43 E44:N1048576 D44:D49 D51:D52 D54:D1048576" name="Bereik1"/>
  </protectedRanges>
  <mergeCells count="47">
    <mergeCell ref="A8:B8"/>
    <mergeCell ref="A1:B1"/>
    <mergeCell ref="A3:B3"/>
    <mergeCell ref="A5:B5"/>
    <mergeCell ref="A7:B7"/>
    <mergeCell ref="A6:B6"/>
    <mergeCell ref="A26:B26"/>
    <mergeCell ref="A9:B9"/>
    <mergeCell ref="A11:B11"/>
    <mergeCell ref="A12:B12"/>
    <mergeCell ref="A13:B13"/>
    <mergeCell ref="A14:B14"/>
    <mergeCell ref="A15:B15"/>
    <mergeCell ref="A16:B16"/>
    <mergeCell ref="A17:B17"/>
    <mergeCell ref="A18:B18"/>
    <mergeCell ref="A27:B27"/>
    <mergeCell ref="A41:B41"/>
    <mergeCell ref="A31:B31"/>
    <mergeCell ref="A32:B32"/>
    <mergeCell ref="A33:B33"/>
    <mergeCell ref="A34:B34"/>
    <mergeCell ref="A36:B36"/>
    <mergeCell ref="A37:B37"/>
    <mergeCell ref="A38:B38"/>
    <mergeCell ref="A39:B39"/>
    <mergeCell ref="A40:B40"/>
    <mergeCell ref="A35:B35"/>
    <mergeCell ref="A30:B30"/>
    <mergeCell ref="A28:B28"/>
    <mergeCell ref="A29:B29"/>
    <mergeCell ref="A44:B44"/>
    <mergeCell ref="A51:B51"/>
    <mergeCell ref="A48:B48"/>
    <mergeCell ref="A49:B49"/>
    <mergeCell ref="A19:B19"/>
    <mergeCell ref="A20:B20"/>
    <mergeCell ref="A21:B21"/>
    <mergeCell ref="A22:B22"/>
    <mergeCell ref="A23:B23"/>
    <mergeCell ref="A24:B24"/>
    <mergeCell ref="A25:B25"/>
    <mergeCell ref="A42:B42"/>
    <mergeCell ref="A43:B43"/>
    <mergeCell ref="A45:B45"/>
    <mergeCell ref="A46:B46"/>
    <mergeCell ref="A47:B47"/>
  </mergeCells>
  <conditionalFormatting sqref="C7:C17 C19:C26">
    <cfRule type="containsText" dxfId="21" priority="28" operator="containsText" text="G">
      <formula>NOT(ISERROR(SEARCH("G",C7)))</formula>
    </cfRule>
    <cfRule type="containsText" dxfId="20" priority="29" operator="containsText" text="O">
      <formula>NOT(ISERROR(SEARCH("O",C7)))</formula>
    </cfRule>
  </conditionalFormatting>
  <conditionalFormatting sqref="C7:C13">
    <cfRule type="containsText" dxfId="19" priority="27" operator="containsText" text="v">
      <formula>NOT(ISERROR(SEARCH("v",C7)))</formula>
    </cfRule>
  </conditionalFormatting>
  <conditionalFormatting sqref="C28:C33">
    <cfRule type="containsText" dxfId="18" priority="22" operator="containsText" text="G">
      <formula>NOT(ISERROR(SEARCH("G",C28)))</formula>
    </cfRule>
    <cfRule type="containsText" dxfId="17" priority="23" operator="containsText" text="O">
      <formula>NOT(ISERROR(SEARCH("O",C28)))</formula>
    </cfRule>
  </conditionalFormatting>
  <conditionalFormatting sqref="C28:C33">
    <cfRule type="containsText" dxfId="16" priority="21" operator="containsText" text="v">
      <formula>NOT(ISERROR(SEARCH("v",C28)))</formula>
    </cfRule>
  </conditionalFormatting>
  <conditionalFormatting sqref="C34">
    <cfRule type="containsText" dxfId="15" priority="19" operator="containsText" text="G">
      <formula>NOT(ISERROR(SEARCH("G",C34)))</formula>
    </cfRule>
    <cfRule type="containsText" dxfId="14" priority="20" operator="containsText" text="O">
      <formula>NOT(ISERROR(SEARCH("O",C34)))</formula>
    </cfRule>
  </conditionalFormatting>
  <conditionalFormatting sqref="C34">
    <cfRule type="containsText" dxfId="13" priority="18" operator="containsText" text="v">
      <formula>NOT(ISERROR(SEARCH("v",C34)))</formula>
    </cfRule>
  </conditionalFormatting>
  <conditionalFormatting sqref="C36:C43">
    <cfRule type="containsText" dxfId="12" priority="16" operator="containsText" text="G">
      <formula>NOT(ISERROR(SEARCH("G",C36)))</formula>
    </cfRule>
    <cfRule type="containsText" dxfId="11" priority="17" operator="containsText" text="O">
      <formula>NOT(ISERROR(SEARCH("O",C36)))</formula>
    </cfRule>
  </conditionalFormatting>
  <conditionalFormatting sqref="C36:C43">
    <cfRule type="containsText" dxfId="10" priority="15" operator="containsText" text="v">
      <formula>NOT(ISERROR(SEARCH("v",C36)))</formula>
    </cfRule>
  </conditionalFormatting>
  <conditionalFormatting sqref="C49">
    <cfRule type="containsText" dxfId="9" priority="14" operator="containsText" text="O">
      <formula>NOT(ISERROR(SEARCH("O",C49)))</formula>
    </cfRule>
  </conditionalFormatting>
  <conditionalFormatting sqref="C49">
    <cfRule type="containsText" dxfId="8" priority="13" operator="containsText" text="v">
      <formula>NOT(ISERROR(SEARCH("v",C49)))</formula>
    </cfRule>
  </conditionalFormatting>
  <conditionalFormatting sqref="C45:C48">
    <cfRule type="containsText" dxfId="7" priority="11" operator="containsText" text="G">
      <formula>NOT(ISERROR(SEARCH("G",C45)))</formula>
    </cfRule>
    <cfRule type="containsText" dxfId="6" priority="12" operator="containsText" text="O">
      <formula>NOT(ISERROR(SEARCH("O",C45)))</formula>
    </cfRule>
  </conditionalFormatting>
  <conditionalFormatting sqref="C45:C48">
    <cfRule type="containsText" dxfId="5" priority="10" operator="containsText" text="v">
      <formula>NOT(ISERROR(SEARCH("v",C45)))</formula>
    </cfRule>
  </conditionalFormatting>
  <conditionalFormatting sqref="C15:C17">
    <cfRule type="containsText" dxfId="4" priority="9" operator="containsText" text="v">
      <formula>NOT(ISERROR(SEARCH("v",C15)))</formula>
    </cfRule>
  </conditionalFormatting>
  <conditionalFormatting sqref="C20:C25">
    <cfRule type="containsText" dxfId="3" priority="7" operator="containsText" text="v">
      <formula>NOT(ISERROR(SEARCH("v",C20)))</formula>
    </cfRule>
  </conditionalFormatting>
  <conditionalFormatting sqref="C51">
    <cfRule type="containsText" dxfId="2" priority="1" operator="containsText" text="o">
      <formula>NOT(ISERROR(SEARCH("o",C51)))</formula>
    </cfRule>
    <cfRule type="containsText" dxfId="1" priority="2" operator="containsText" text="v">
      <formula>NOT(ISERROR(SEARCH("v",C51)))</formula>
    </cfRule>
    <cfRule type="containsText" dxfId="0" priority="3" operator="containsText" text="g">
      <formula>NOT(ISERROR(SEARCH("g",C51)))</formula>
    </cfRule>
  </conditionalFormatting>
  <printOptions horizontalCentered="1" verticalCentered="1"/>
  <pageMargins left="0.70866141732283472" right="0.70866141732283472" top="0.74803149606299213" bottom="0.74803149606299213" header="0.31496062992125984" footer="0.31496062992125984"/>
  <pageSetup paperSize="9" scale="65" orientation="portrait" r:id="rId1"/>
  <ignoredErrors>
    <ignoredError sqref="D14 D35 D4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vt:i4>
      </vt:variant>
      <vt:variant>
        <vt:lpstr>Benoemde bereiken</vt:lpstr>
      </vt:variant>
      <vt:variant>
        <vt:i4>2</vt:i4>
      </vt:variant>
    </vt:vector>
  </HeadingPairs>
  <TitlesOfParts>
    <vt:vector size="4" baseType="lpstr">
      <vt:lpstr>CRITERIA 4ZW</vt:lpstr>
      <vt:lpstr>BEOORDELING 4ZW</vt:lpstr>
      <vt:lpstr>'BEOORDELING 4ZW'!Afdrukbereik</vt:lpstr>
      <vt:lpstr>'CRITERIA 4ZW'!Afdrukbereik</vt:lpstr>
    </vt:vector>
  </TitlesOfParts>
  <Manager/>
  <Company>ScholenGroep Carmel Hengelo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personeel</dc:creator>
  <cp:keywords/>
  <dc:description/>
  <cp:lastModifiedBy>Waltmann, H (Hugo)</cp:lastModifiedBy>
  <cp:revision/>
  <cp:lastPrinted>2022-11-30T06:17:09Z</cp:lastPrinted>
  <dcterms:created xsi:type="dcterms:W3CDTF">2019-02-03T07:20:25Z</dcterms:created>
  <dcterms:modified xsi:type="dcterms:W3CDTF">2022-12-02T14:52:33Z</dcterms:modified>
  <cp:category/>
  <cp:contentStatus/>
</cp:coreProperties>
</file>