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203003\Documents\THEMAWEKEN 2022 2023\BEOORDELING NIEUWE STIJL\"/>
    </mc:Choice>
  </mc:AlternateContent>
  <xr:revisionPtr revIDLastSave="0" documentId="13_ncr:1_{B28E4CCC-AF96-45C9-A213-589A079CE4C0}" xr6:coauthVersionLast="47" xr6:coauthVersionMax="47" xr10:uidLastSave="{00000000-0000-0000-0000-000000000000}"/>
  <bookViews>
    <workbookView xWindow="-110" yWindow="-110" windowWidth="19420" windowHeight="10420" firstSheet="1" activeTab="2" xr2:uid="{00000000-000D-0000-FFFF-FFFF00000000}"/>
  </bookViews>
  <sheets>
    <sheet name="NORMERING" sheetId="101" state="hidden" r:id="rId1"/>
    <sheet name="CRITERIA 3ZW" sheetId="100" r:id="rId2"/>
    <sheet name="BEOORDELING 3ZW" sheetId="102" r:id="rId3"/>
  </sheets>
  <definedNames>
    <definedName name="_xlnm.Print_Area" localSheetId="2">'BEOORDELING 3ZW'!$A$1:$C$45</definedName>
    <definedName name="_xlnm.Print_Area" localSheetId="1">'CRITERIA 3ZW'!$A$1:$F$10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02" l="1"/>
  <c r="D37" i="102"/>
  <c r="D40" i="102"/>
  <c r="D39" i="102"/>
  <c r="D38" i="102"/>
  <c r="D28" i="102"/>
  <c r="D29" i="102"/>
  <c r="D30" i="102"/>
  <c r="D31" i="102"/>
  <c r="D32" i="102"/>
  <c r="D33" i="102"/>
  <c r="D34" i="102"/>
  <c r="D35" i="102"/>
  <c r="D24" i="102"/>
  <c r="D22" i="102"/>
  <c r="E41" i="102" l="1"/>
  <c r="E35" i="102"/>
  <c r="D27" i="102" s="1"/>
  <c r="C27" i="102" s="1"/>
  <c r="D36" i="102" l="1"/>
  <c r="C36" i="102" s="1"/>
  <c r="D21" i="102" l="1"/>
  <c r="D19" i="102"/>
  <c r="D20" i="102"/>
  <c r="D23" i="102"/>
  <c r="D25" i="102"/>
  <c r="D26" i="102"/>
  <c r="E26" i="102" l="1"/>
  <c r="D18" i="102" l="1"/>
  <c r="C18" i="102" s="1"/>
  <c r="D14" i="102"/>
  <c r="D8" i="102"/>
  <c r="D9" i="102"/>
  <c r="D10" i="102"/>
  <c r="D11" i="102"/>
  <c r="D12" i="102"/>
  <c r="D13" i="102"/>
  <c r="D15" i="102"/>
  <c r="D16" i="102"/>
  <c r="D17" i="102"/>
  <c r="D7" i="102"/>
  <c r="E17" i="102" l="1"/>
  <c r="D6" i="102" l="1"/>
  <c r="C6" i="102" s="1"/>
  <c r="D43" i="102" s="1"/>
  <c r="C43" i="102" s="1"/>
  <c r="E43" i="102"/>
  <c r="D44" i="102" s="1"/>
  <c r="C48" i="102"/>
</calcChain>
</file>

<file path=xl/sharedStrings.xml><?xml version="1.0" encoding="utf-8"?>
<sst xmlns="http://schemas.openxmlformats.org/spreadsheetml/2006/main" count="151" uniqueCount="106">
  <si>
    <t>O</t>
  </si>
  <si>
    <t>V</t>
  </si>
  <si>
    <t>G</t>
  </si>
  <si>
    <t>NAAM LEERLING</t>
  </si>
  <si>
    <t>NEDERLANDS</t>
  </si>
  <si>
    <t>ASPECT</t>
  </si>
  <si>
    <t>Voorblad</t>
  </si>
  <si>
    <t>Er is geen voorblad of het voorblad mist een van de onderdelen.</t>
  </si>
  <si>
    <t>Er is een voorblad met daarop de vereiste informatie.</t>
  </si>
  <si>
    <t xml:space="preserve">Er is een voorblad met alle informatie. Dit voorblad is aantrekkelijker gemaakt met een of meerdere plaatjes. </t>
  </si>
  <si>
    <t>Inhoudsopgave</t>
  </si>
  <si>
    <t>Er is geen inhoudsopgave of inhoudsopgave mist onderdelen.</t>
  </si>
  <si>
    <t>Inhoudsopgave is volledig.</t>
  </si>
  <si>
    <t>Inhoudsopgave is volledig en pagina’s zijn genummerd.</t>
  </si>
  <si>
    <t>Inleiding</t>
  </si>
  <si>
    <t>Er is geen inleiding of inleiding mist onderdelen.</t>
  </si>
  <si>
    <t>Inleiding is volledig.</t>
  </si>
  <si>
    <t xml:space="preserve">Inleiding is volledig en uitgebreid beschreven. </t>
  </si>
  <si>
    <t>Hoofdstukken</t>
  </si>
  <si>
    <t>Slot</t>
  </si>
  <si>
    <t>Geen slot of er ontbreken twee of meer onderdelen.</t>
  </si>
  <si>
    <t>Alle onderdelen zijn aanwezig.</t>
  </si>
  <si>
    <t xml:space="preserve">Er is een uitgebreide omschrijving van alle onderdelen. </t>
  </si>
  <si>
    <t>Formuleringsfouten</t>
  </si>
  <si>
    <t>&gt;10 fouten</t>
  </si>
  <si>
    <t>6-10 fouten</t>
  </si>
  <si>
    <t>0-5 fouten</t>
  </si>
  <si>
    <t>Spelfouten</t>
  </si>
  <si>
    <t>Interpunctiefouten</t>
  </si>
  <si>
    <t>Pieter Post</t>
  </si>
  <si>
    <t>THEMA</t>
  </si>
  <si>
    <t>NE</t>
  </si>
  <si>
    <t>Vak</t>
  </si>
  <si>
    <t>Score max</t>
  </si>
  <si>
    <t>Score 6,0</t>
  </si>
  <si>
    <t>beoordeling</t>
  </si>
  <si>
    <t>totaal</t>
  </si>
  <si>
    <t>Over het algemeen kan een criterium als volgt gescoord worden:</t>
  </si>
  <si>
    <t>De leerling heeft het betreffende beoordelingscriterium naar de mening van de inhoudsdeskundige beoordelaar</t>
  </si>
  <si>
    <t xml:space="preserve">  niet laten zien</t>
  </si>
  <si>
    <t xml:space="preserve">  uitgevoerd op het niveau dat voldoet aan de standaard</t>
  </si>
  <si>
    <t xml:space="preserve">  uitgevoerd op een niveau dat hoger is dan de standaard</t>
  </si>
  <si>
    <t>vormgeving (komt de boodschap over qua beeld)</t>
  </si>
  <si>
    <t>gebruik v.d. rekenvaardigheid: gegeven uitleg</t>
  </si>
  <si>
    <t>koppeling met praktijk (voorbeelden)</t>
  </si>
  <si>
    <t>controlesom</t>
  </si>
  <si>
    <t>tijdsduur video</t>
  </si>
  <si>
    <t>creativiteit</t>
  </si>
  <si>
    <t>samenwerking</t>
  </si>
  <si>
    <t>visualisatie van de uitleg (bv. gebruik van afbeeldingen, animaties, voorwerpen)</t>
  </si>
  <si>
    <t>y = -0,0078125x2 + 0,6875x + 1</t>
  </si>
  <si>
    <t>y = -0,000229885057471249x2 + 0,179080459770115x + 0,999999999999954</t>
  </si>
  <si>
    <t>minder dan 3 minuten</t>
  </si>
  <si>
    <t>vanaf 3 minuten</t>
  </si>
  <si>
    <t xml:space="preserve">Er is geen koppeling met de praktijk. (geen voorbeelden).
Er zijn geen of niet de juiste rekenkundige voorbeelden gebruikt. </t>
  </si>
  <si>
    <t>Er is gebruik gemaakt van de juiste rekenkundige voorbeelden, gekoppelt met de praktijk.
De voorbeelden zijn voldoende  uitgewerkt.</t>
  </si>
  <si>
    <t>Er zijn juiste rekenkundige voorbeelden gebruikt, gekoppelt met de praktijk. 
De voorbeelden zijn goed uitgewerkt.</t>
  </si>
  <si>
    <t>Ontbreekt (grotendeels):
Berekeningen zijn niet zichtbaar.
Er is onvoldoende gebruik gemaakt  van de juiste rekenkundige symbolen.</t>
  </si>
  <si>
    <t>Er is  gebruik gemaakt van wiskundige theoriëen en technieken maar deze worden niet helemaal begrepen.
Berekeningen zijn zichtbaar.</t>
  </si>
  <si>
    <t>Er is goed gebruik gemaakt van de juiste wiskundige theorieën en technieken, deze worden begrepen en van eigen voorbeelden voorzien.
Berekeningen zijn zichtbaar</t>
  </si>
  <si>
    <t>Ontbreekt. 
(geheel of grotendeels)
Uitwerking: Kwaliteit/ nauwkeurigheid/ netheid is onvoldoende.
De opdracht is niet goed volgbaar (structuur) en slordig uitgevoerd.</t>
  </si>
  <si>
    <t xml:space="preserve">Er is structuur. 
Er is gewerkt volgens opdracht.
De opdracht is goed lees/volgbaar. </t>
  </si>
  <si>
    <t>De opdracht is meer dan volgens afspraak gemaakt.
De opdracht is voorzien van duidelijke structuur en is goed lees/volgbaar. De afgesproken vorm van verslaglegging is goed gebruikt.</t>
  </si>
  <si>
    <t>Er is geen eigen inbreng.</t>
  </si>
  <si>
    <t>De opdracht is op een eigen manier uitgewerkt.</t>
  </si>
  <si>
    <t>De gehele opdracht is op een eigen manier uitgewerkt.</t>
  </si>
  <si>
    <t>Je kunt alleen werken als de leerkracht direct aanwezig is. Je moet steeds op regels en afspraken gewezen worden. Je vergeet om hulp/werk te vragen.
Je gedrag is heel storend. Je reageert verkeerd op grapjes. Je bent niet bereid om medeleerlingen te helpen.</t>
  </si>
  <si>
    <t>Je hebt af en toe toezicht nodig. Je moet soms herinnerd worden aan regels en afspraken. Je vergeet soms om hulp/werk te vragen. 
Je bent aanwezig zonder op te vallen. Je kunt omgaan met grapjes. Je biedt hulp als dit gevraagd wordt.</t>
  </si>
  <si>
    <t>Je kunt bijna altijd zonder toezicht werken. Je houdt je meestal aan regels en afspraken. Je kunt om hulp/werk vragen.
Je bent prettig aanwezig. Je kunt grapjes goed inschatten. Je bent altijd bereid om te helpen.</t>
  </si>
  <si>
    <t>Er is te weinig gebruik gemaakt van visuele ondersteuning (afbeeldingen,  animaties, voorwerpen, enz.)</t>
  </si>
  <si>
    <t xml:space="preserve">Er is te voldoende gebruik gemaakt van visuele ondersteuning (afbeeldingen,  animaties, voorwerpen, enz.)
De uitleg wordt hierdoor </t>
  </si>
  <si>
    <t>Er is wel een controlesom geven, maar hier wordt weinig tot geen uitleg/aandacht aan besteed.</t>
  </si>
  <si>
    <t>Er is geen / onjuiste controlesom gegeven.</t>
  </si>
  <si>
    <t>Er is  een juiste controlesom geven en deze wordt goed nabesproken.</t>
  </si>
  <si>
    <t>REKENEN / WISKUNDE</t>
  </si>
  <si>
    <t>gebruik v.d. REKENEN / WISKUNDE: gegeven uitleg</t>
  </si>
  <si>
    <t>Onderzoeksvraag</t>
  </si>
  <si>
    <t>Hypothese / verwachting</t>
  </si>
  <si>
    <t>Werkplan</t>
  </si>
  <si>
    <t>Waarnemingen</t>
  </si>
  <si>
    <t>Resultaten</t>
  </si>
  <si>
    <t>Grafiek</t>
  </si>
  <si>
    <t>Conclusie</t>
  </si>
  <si>
    <t>Voetafdruk</t>
  </si>
  <si>
    <t>Opdracht Reizen</t>
  </si>
  <si>
    <t>Opdracht Eten</t>
  </si>
  <si>
    <t xml:space="preserve">Opdracht kopen </t>
  </si>
  <si>
    <t>BIOLOGIE</t>
  </si>
  <si>
    <t>BIO</t>
  </si>
  <si>
    <t>RE/WI</t>
  </si>
  <si>
    <t>score</t>
  </si>
  <si>
    <t>cijfer</t>
  </si>
  <si>
    <t>bio</t>
  </si>
  <si>
    <t>y = -0,00757575757575768x2 + 0,575757575757576x + 1</t>
  </si>
  <si>
    <t>y = -0,000757575757575735x2 + 0,425757575757579x + 0,999999999999993</t>
  </si>
  <si>
    <t>ENGELS</t>
  </si>
  <si>
    <t xml:space="preserve">Fluency  </t>
  </si>
  <si>
    <t xml:space="preserve">Pronunciation </t>
  </si>
  <si>
    <t xml:space="preserve">Contents </t>
  </si>
  <si>
    <t xml:space="preserve">Vocabulary </t>
  </si>
  <si>
    <t xml:space="preserve">Planning </t>
  </si>
  <si>
    <t>EN</t>
  </si>
  <si>
    <t>y = x + 1</t>
  </si>
  <si>
    <t>y = -0,00617283950617287x2 + 0,611111111111112x + 1</t>
  </si>
  <si>
    <t>SOCIAL MEDIA</t>
  </si>
  <si>
    <t>TOTAAL BEOORDELING THEMAWEEK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</si>
</sst>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26"/>
      <color theme="1"/>
      <name val="Franklin Gothic Dem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48"/>
      <color theme="1"/>
      <name val="Franklin Gothic Demi"/>
      <family val="2"/>
    </font>
    <font>
      <sz val="12"/>
      <color theme="1"/>
      <name val="Franklin Gothic Book"/>
      <family val="2"/>
    </font>
    <font>
      <sz val="12"/>
      <name val="Franklin Gothic Book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2" borderId="0" xfId="0" applyFont="1" applyFill="1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center"/>
    </xf>
    <xf numFmtId="0" fontId="5" fillId="2" borderId="0" xfId="0" applyFont="1" applyFill="1"/>
    <xf numFmtId="0" fontId="0" fillId="2" borderId="0" xfId="0" applyFill="1" applyAlignment="1">
      <alignment wrapText="1"/>
    </xf>
    <xf numFmtId="0" fontId="7" fillId="2" borderId="0" xfId="0" applyFont="1" applyFill="1"/>
    <xf numFmtId="0" fontId="4" fillId="5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vertical="center" wrapText="1"/>
    </xf>
    <xf numFmtId="0" fontId="10" fillId="4" borderId="7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5" borderId="12" xfId="0" applyFont="1" applyFill="1" applyBorder="1" applyAlignment="1">
      <alignment vertical="center" wrapText="1"/>
    </xf>
    <xf numFmtId="0" fontId="9" fillId="4" borderId="12" xfId="0" applyFont="1" applyFill="1" applyBorder="1" applyAlignment="1">
      <alignment vertical="center" wrapText="1"/>
    </xf>
    <xf numFmtId="0" fontId="9" fillId="3" borderId="12" xfId="0" applyFont="1" applyFill="1" applyBorder="1" applyAlignment="1">
      <alignment vertical="center" wrapText="1"/>
    </xf>
    <xf numFmtId="0" fontId="10" fillId="2" borderId="14" xfId="0" applyFont="1" applyFill="1" applyBorder="1" applyAlignment="1">
      <alignment vertical="center" wrapText="1"/>
    </xf>
    <xf numFmtId="0" fontId="9" fillId="5" borderId="15" xfId="0" applyFont="1" applyFill="1" applyBorder="1" applyAlignment="1">
      <alignment vertical="center" wrapText="1"/>
    </xf>
    <xf numFmtId="0" fontId="9" fillId="3" borderId="15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center" wrapText="1"/>
    </xf>
    <xf numFmtId="0" fontId="9" fillId="4" borderId="18" xfId="0" applyFont="1" applyFill="1" applyBorder="1" applyAlignment="1">
      <alignment vertical="center" wrapText="1"/>
    </xf>
    <xf numFmtId="0" fontId="9" fillId="3" borderId="18" xfId="0" applyFont="1" applyFill="1" applyBorder="1" applyAlignment="1">
      <alignment vertical="center" wrapText="1"/>
    </xf>
    <xf numFmtId="0" fontId="10" fillId="5" borderId="15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vertical="center" wrapText="1"/>
    </xf>
    <xf numFmtId="0" fontId="10" fillId="3" borderId="15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7" fillId="2" borderId="0" xfId="0" applyFont="1" applyFill="1" applyAlignment="1">
      <alignment horizontal="left"/>
    </xf>
    <xf numFmtId="0" fontId="7" fillId="4" borderId="0" xfId="0" applyFont="1" applyFill="1"/>
    <xf numFmtId="0" fontId="7" fillId="4" borderId="0" xfId="0" applyFont="1" applyFill="1" applyAlignment="1">
      <alignment horizontal="right"/>
    </xf>
    <xf numFmtId="0" fontId="11" fillId="4" borderId="0" xfId="0" applyFont="1" applyFill="1" applyAlignment="1">
      <alignment horizontal="center"/>
    </xf>
    <xf numFmtId="0" fontId="7" fillId="5" borderId="0" xfId="0" applyFont="1" applyFill="1"/>
    <xf numFmtId="0" fontId="7" fillId="5" borderId="0" xfId="0" applyFont="1" applyFill="1" applyAlignment="1">
      <alignment horizontal="right"/>
    </xf>
    <xf numFmtId="0" fontId="11" fillId="5" borderId="0" xfId="0" applyFont="1" applyFill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right"/>
    </xf>
    <xf numFmtId="0" fontId="11" fillId="3" borderId="0" xfId="0" applyFont="1" applyFill="1" applyAlignment="1">
      <alignment horizontal="center"/>
    </xf>
    <xf numFmtId="0" fontId="9" fillId="6" borderId="7" xfId="0" applyFont="1" applyFill="1" applyBorder="1" applyAlignment="1">
      <alignment vertical="center" wrapText="1"/>
    </xf>
    <xf numFmtId="0" fontId="10" fillId="2" borderId="19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90" wrapText="1"/>
    </xf>
    <xf numFmtId="0" fontId="0" fillId="2" borderId="6" xfId="0" applyFill="1" applyBorder="1"/>
    <xf numFmtId="0" fontId="0" fillId="2" borderId="13" xfId="0" applyFill="1" applyBorder="1"/>
    <xf numFmtId="0" fontId="8" fillId="2" borderId="16" xfId="0" applyFont="1" applyFill="1" applyBorder="1" applyAlignment="1">
      <alignment horizontal="center" vertical="center" textRotation="90" wrapText="1"/>
    </xf>
    <xf numFmtId="0" fontId="12" fillId="7" borderId="2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0" fillId="0" borderId="5" xfId="0" applyBorder="1" applyAlignment="1">
      <alignment vertical="center"/>
    </xf>
    <xf numFmtId="164" fontId="12" fillId="7" borderId="24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164" fontId="2" fillId="2" borderId="0" xfId="0" applyNumberFormat="1" applyFont="1" applyFill="1"/>
  </cellXfs>
  <cellStyles count="1">
    <cellStyle name="Standaard" xfId="0" builtinId="0"/>
  </cellStyles>
  <dxfs count="23"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9966"/>
      <color rgb="FF99FF66"/>
      <color rgb="FFFFFF66"/>
      <color rgb="FFFFCC99"/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NORMERING!$K$2</c:f>
              <c:strCache>
                <c:ptCount val="1"/>
                <c:pt idx="0">
                  <c:v>cijfer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numFmt formatCode="#,##0.00000000000000000000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NORMERING!$J$3:$J$5</c:f>
              <c:numCache>
                <c:formatCode>General</c:formatCode>
                <c:ptCount val="3"/>
                <c:pt idx="0">
                  <c:v>22</c:v>
                </c:pt>
                <c:pt idx="1">
                  <c:v>12</c:v>
                </c:pt>
                <c:pt idx="2">
                  <c:v>0</c:v>
                </c:pt>
              </c:numCache>
            </c:numRef>
          </c:xVal>
          <c:yVal>
            <c:numRef>
              <c:f>NORMERING!$K$3:$K$5</c:f>
              <c:numCache>
                <c:formatCode>General</c:formatCode>
                <c:ptCount val="3"/>
                <c:pt idx="0">
                  <c:v>10</c:v>
                </c:pt>
                <c:pt idx="1">
                  <c:v>6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C8-4CAB-B7AC-15A4D1687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778031"/>
        <c:axId val="882778863"/>
      </c:scatterChart>
      <c:valAx>
        <c:axId val="882778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82778863"/>
        <c:crosses val="autoZero"/>
        <c:crossBetween val="midCat"/>
      </c:valAx>
      <c:valAx>
        <c:axId val="882778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8277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NORMERING!$V$2</c:f>
              <c:strCache>
                <c:ptCount val="1"/>
                <c:pt idx="0">
                  <c:v>cijfer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numFmt formatCode="#,##0.00000000000000000000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NORMERING!$U$3:$U$5</c:f>
              <c:numCache>
                <c:formatCode>General</c:formatCode>
                <c:ptCount val="3"/>
                <c:pt idx="0">
                  <c:v>18</c:v>
                </c:pt>
                <c:pt idx="1">
                  <c:v>9</c:v>
                </c:pt>
                <c:pt idx="2">
                  <c:v>0</c:v>
                </c:pt>
              </c:numCache>
            </c:numRef>
          </c:xVal>
          <c:yVal>
            <c:numRef>
              <c:f>NORMERING!$V$3:$V$5</c:f>
              <c:numCache>
                <c:formatCode>General</c:formatCode>
                <c:ptCount val="3"/>
                <c:pt idx="0">
                  <c:v>10</c:v>
                </c:pt>
                <c:pt idx="1">
                  <c:v>6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25-4AA9-BBC1-709DC0396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053679"/>
        <c:axId val="671051183"/>
      </c:scatterChart>
      <c:valAx>
        <c:axId val="671053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1051183"/>
        <c:crosses val="autoZero"/>
        <c:crossBetween val="midCat"/>
      </c:valAx>
      <c:valAx>
        <c:axId val="67105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10536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438726</xdr:colOff>
      <xdr:row>0</xdr:row>
      <xdr:rowOff>296719</xdr:rowOff>
    </xdr:from>
    <xdr:to>
      <xdr:col>17</xdr:col>
      <xdr:colOff>300181</xdr:colOff>
      <xdr:row>5</xdr:row>
      <xdr:rowOff>57727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4B26E171-9C1D-AEA6-D5D3-29A72D0706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230909</xdr:colOff>
      <xdr:row>1</xdr:row>
      <xdr:rowOff>19627</xdr:rowOff>
    </xdr:from>
    <xdr:to>
      <xdr:col>27</xdr:col>
      <xdr:colOff>438728</xdr:colOff>
      <xdr:row>5</xdr:row>
      <xdr:rowOff>11545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53638ED5-AAC4-4254-EC31-3A60EC4F64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8AF4D-C4F6-45AD-A66B-BCD6B6C62553}">
  <dimension ref="B1:V7"/>
  <sheetViews>
    <sheetView topLeftCell="K1" zoomScale="85" zoomScaleNormal="85" workbookViewId="0">
      <selection activeCell="Q7" sqref="Q7"/>
    </sheetView>
  </sheetViews>
  <sheetFormatPr defaultRowHeight="14.5" x14ac:dyDescent="0.35"/>
  <cols>
    <col min="2" max="2" width="7.26953125" bestFit="1" customWidth="1"/>
    <col min="3" max="3" width="9.453125" customWidth="1"/>
    <col min="5" max="5" width="69.90625" customWidth="1"/>
  </cols>
  <sheetData>
    <row r="1" spans="2:22" ht="25" customHeight="1" thickBot="1" x14ac:dyDescent="0.4"/>
    <row r="2" spans="2:22" ht="40" customHeight="1" thickBot="1" x14ac:dyDescent="0.4">
      <c r="B2" s="34" t="s">
        <v>32</v>
      </c>
      <c r="C2" s="35" t="s">
        <v>33</v>
      </c>
      <c r="D2" s="35" t="s">
        <v>34</v>
      </c>
      <c r="E2" s="35" t="s">
        <v>35</v>
      </c>
      <c r="I2" t="s">
        <v>92</v>
      </c>
      <c r="J2" t="s">
        <v>90</v>
      </c>
      <c r="K2" t="s">
        <v>91</v>
      </c>
      <c r="T2" t="s">
        <v>89</v>
      </c>
      <c r="U2" t="s">
        <v>90</v>
      </c>
      <c r="V2" t="s">
        <v>91</v>
      </c>
    </row>
    <row r="3" spans="2:22" ht="40" customHeight="1" thickBot="1" x14ac:dyDescent="0.4">
      <c r="B3" s="36" t="s">
        <v>36</v>
      </c>
      <c r="C3" s="37">
        <v>54</v>
      </c>
      <c r="D3" s="37">
        <v>29</v>
      </c>
      <c r="E3" s="37" t="s">
        <v>51</v>
      </c>
      <c r="J3">
        <v>22</v>
      </c>
      <c r="K3">
        <v>10</v>
      </c>
      <c r="U3">
        <v>18</v>
      </c>
      <c r="V3">
        <v>10</v>
      </c>
    </row>
    <row r="4" spans="2:22" ht="40" customHeight="1" thickBot="1" x14ac:dyDescent="0.4">
      <c r="B4" s="36" t="s">
        <v>88</v>
      </c>
      <c r="C4" s="37">
        <v>22</v>
      </c>
      <c r="D4" s="37">
        <v>12</v>
      </c>
      <c r="E4" s="37" t="s">
        <v>93</v>
      </c>
      <c r="J4">
        <v>12</v>
      </c>
      <c r="K4">
        <v>6</v>
      </c>
      <c r="U4">
        <v>9</v>
      </c>
      <c r="V4">
        <v>6</v>
      </c>
    </row>
    <row r="5" spans="2:22" ht="40" customHeight="1" thickBot="1" x14ac:dyDescent="0.4">
      <c r="B5" s="36" t="s">
        <v>89</v>
      </c>
      <c r="C5" s="37">
        <v>22</v>
      </c>
      <c r="D5" s="37">
        <v>12</v>
      </c>
      <c r="E5" s="37" t="s">
        <v>94</v>
      </c>
      <c r="J5">
        <v>0</v>
      </c>
      <c r="K5">
        <v>1</v>
      </c>
      <c r="U5">
        <v>0</v>
      </c>
      <c r="V5">
        <v>1</v>
      </c>
    </row>
    <row r="6" spans="2:22" ht="40" customHeight="1" thickBot="1" x14ac:dyDescent="0.4">
      <c r="B6" s="36" t="s">
        <v>31</v>
      </c>
      <c r="C6" s="37">
        <v>16</v>
      </c>
      <c r="D6" s="37">
        <v>8</v>
      </c>
      <c r="E6" s="37" t="s">
        <v>50</v>
      </c>
    </row>
    <row r="7" spans="2:22" ht="40" customHeight="1" thickBot="1" x14ac:dyDescent="0.4">
      <c r="B7" s="36" t="s">
        <v>101</v>
      </c>
      <c r="C7" s="37">
        <v>9</v>
      </c>
      <c r="D7" s="37">
        <v>5</v>
      </c>
      <c r="E7" s="37" t="s">
        <v>102</v>
      </c>
      <c r="Q7" t="s">
        <v>103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AD810-BE87-4AA7-A5EF-FE0A84B486C5}">
  <sheetPr>
    <pageSetUpPr fitToPage="1"/>
  </sheetPr>
  <dimension ref="A1:G26"/>
  <sheetViews>
    <sheetView topLeftCell="A11" zoomScale="40" zoomScaleNormal="40" workbookViewId="0">
      <selection activeCell="E29" sqref="E29"/>
    </sheetView>
  </sheetViews>
  <sheetFormatPr defaultRowHeight="14.5" x14ac:dyDescent="0.35"/>
  <cols>
    <col min="1" max="1" width="23.26953125" style="3" customWidth="1"/>
    <col min="2" max="5" width="50.6328125" style="3" customWidth="1"/>
    <col min="6" max="6" width="8.7265625" style="3"/>
    <col min="7" max="7" width="50.7265625" style="3" bestFit="1" customWidth="1"/>
    <col min="8" max="16384" width="8.7265625" style="3"/>
  </cols>
  <sheetData>
    <row r="1" spans="1:7" ht="66" customHeight="1" thickTop="1" thickBot="1" x14ac:dyDescent="0.4">
      <c r="A1" s="53" t="s">
        <v>5</v>
      </c>
      <c r="B1" s="54"/>
      <c r="C1" s="9" t="s">
        <v>0</v>
      </c>
      <c r="D1" s="10" t="s">
        <v>1</v>
      </c>
      <c r="E1" s="11" t="s">
        <v>2</v>
      </c>
    </row>
    <row r="2" spans="1:7" ht="120" customHeight="1" thickTop="1" thickBot="1" x14ac:dyDescent="0.4">
      <c r="A2" s="55" t="s">
        <v>74</v>
      </c>
      <c r="B2" s="20" t="s">
        <v>42</v>
      </c>
      <c r="C2" s="21" t="s">
        <v>60</v>
      </c>
      <c r="D2" s="22" t="s">
        <v>61</v>
      </c>
      <c r="E2" s="23" t="s">
        <v>62</v>
      </c>
      <c r="G2" s="7"/>
    </row>
    <row r="3" spans="1:7" ht="120" customHeight="1" thickTop="1" thickBot="1" x14ac:dyDescent="0.4">
      <c r="A3" s="56"/>
      <c r="B3" s="18" t="s">
        <v>43</v>
      </c>
      <c r="C3" s="12" t="s">
        <v>57</v>
      </c>
      <c r="D3" s="13" t="s">
        <v>58</v>
      </c>
      <c r="E3" s="14" t="s">
        <v>59</v>
      </c>
      <c r="G3" s="7"/>
    </row>
    <row r="4" spans="1:7" ht="120" customHeight="1" thickTop="1" thickBot="1" x14ac:dyDescent="0.4">
      <c r="A4" s="56"/>
      <c r="B4" s="19" t="s">
        <v>44</v>
      </c>
      <c r="C4" s="12" t="s">
        <v>54</v>
      </c>
      <c r="D4" s="13" t="s">
        <v>55</v>
      </c>
      <c r="E4" s="14" t="s">
        <v>56</v>
      </c>
    </row>
    <row r="5" spans="1:7" ht="60" customHeight="1" thickTop="1" thickBot="1" x14ac:dyDescent="0.4">
      <c r="A5" s="56"/>
      <c r="B5" s="18" t="s">
        <v>49</v>
      </c>
      <c r="C5" s="12" t="s">
        <v>69</v>
      </c>
      <c r="D5" s="13" t="s">
        <v>70</v>
      </c>
      <c r="E5" s="14"/>
    </row>
    <row r="6" spans="1:7" ht="60" customHeight="1" thickTop="1" thickBot="1" x14ac:dyDescent="0.4">
      <c r="A6" s="56"/>
      <c r="B6" s="18" t="s">
        <v>45</v>
      </c>
      <c r="C6" s="12" t="s">
        <v>72</v>
      </c>
      <c r="D6" s="13" t="s">
        <v>71</v>
      </c>
      <c r="E6" s="14" t="s">
        <v>73</v>
      </c>
    </row>
    <row r="7" spans="1:7" ht="60" customHeight="1" thickTop="1" thickBot="1" x14ac:dyDescent="0.4">
      <c r="A7" s="56"/>
      <c r="B7" s="18" t="s">
        <v>46</v>
      </c>
      <c r="C7" s="12" t="s">
        <v>52</v>
      </c>
      <c r="D7" s="48"/>
      <c r="E7" s="14" t="s">
        <v>53</v>
      </c>
    </row>
    <row r="8" spans="1:7" ht="60" customHeight="1" thickTop="1" thickBot="1" x14ac:dyDescent="0.4">
      <c r="A8" s="56"/>
      <c r="B8" s="18" t="s">
        <v>47</v>
      </c>
      <c r="C8" s="12" t="s">
        <v>63</v>
      </c>
      <c r="D8" s="13" t="s">
        <v>64</v>
      </c>
      <c r="E8" s="14" t="s">
        <v>65</v>
      </c>
    </row>
    <row r="9" spans="1:7" ht="160" customHeight="1" thickTop="1" thickBot="1" x14ac:dyDescent="0.4">
      <c r="A9" s="56"/>
      <c r="B9" s="49" t="s">
        <v>48</v>
      </c>
      <c r="C9" s="25" t="s">
        <v>66</v>
      </c>
      <c r="D9" s="32" t="s">
        <v>67</v>
      </c>
      <c r="E9" s="26" t="s">
        <v>68</v>
      </c>
    </row>
    <row r="10" spans="1:7" ht="60" customHeight="1" thickTop="1" thickBot="1" x14ac:dyDescent="0.6">
      <c r="A10" s="58" t="s">
        <v>4</v>
      </c>
      <c r="B10" s="27" t="s">
        <v>6</v>
      </c>
      <c r="C10" s="28" t="s">
        <v>7</v>
      </c>
      <c r="D10" s="29" t="s">
        <v>8</v>
      </c>
      <c r="E10" s="30" t="s">
        <v>9</v>
      </c>
      <c r="F10" s="8"/>
    </row>
    <row r="11" spans="1:7" ht="60" customHeight="1" thickTop="1" thickBot="1" x14ac:dyDescent="0.4">
      <c r="A11" s="56"/>
      <c r="B11" s="18" t="s">
        <v>10</v>
      </c>
      <c r="C11" s="15" t="s">
        <v>11</v>
      </c>
      <c r="D11" s="16" t="s">
        <v>12</v>
      </c>
      <c r="E11" s="17" t="s">
        <v>13</v>
      </c>
    </row>
    <row r="12" spans="1:7" ht="60" customHeight="1" thickTop="1" thickBot="1" x14ac:dyDescent="0.4">
      <c r="A12" s="56"/>
      <c r="B12" s="19" t="s">
        <v>14</v>
      </c>
      <c r="C12" s="12" t="s">
        <v>15</v>
      </c>
      <c r="D12" s="13" t="s">
        <v>16</v>
      </c>
      <c r="E12" s="14" t="s">
        <v>17</v>
      </c>
    </row>
    <row r="13" spans="1:7" ht="60" customHeight="1" thickTop="1" thickBot="1" x14ac:dyDescent="0.4">
      <c r="A13" s="56"/>
      <c r="B13" s="18" t="s">
        <v>18</v>
      </c>
      <c r="C13" s="15" t="s">
        <v>15</v>
      </c>
      <c r="D13" s="16" t="s">
        <v>16</v>
      </c>
      <c r="E13" s="17" t="s">
        <v>17</v>
      </c>
    </row>
    <row r="14" spans="1:7" ht="60" customHeight="1" thickTop="1" thickBot="1" x14ac:dyDescent="0.4">
      <c r="A14" s="56"/>
      <c r="B14" s="18" t="s">
        <v>19</v>
      </c>
      <c r="C14" s="15" t="s">
        <v>20</v>
      </c>
      <c r="D14" s="16" t="s">
        <v>21</v>
      </c>
      <c r="E14" s="17" t="s">
        <v>22</v>
      </c>
    </row>
    <row r="15" spans="1:7" ht="60" customHeight="1" thickTop="1" thickBot="1" x14ac:dyDescent="0.4">
      <c r="A15" s="56"/>
      <c r="B15" s="18" t="s">
        <v>23</v>
      </c>
      <c r="C15" s="15" t="s">
        <v>24</v>
      </c>
      <c r="D15" s="16" t="s">
        <v>25</v>
      </c>
      <c r="E15" s="17" t="s">
        <v>26</v>
      </c>
    </row>
    <row r="16" spans="1:7" ht="60" customHeight="1" thickTop="1" thickBot="1" x14ac:dyDescent="0.4">
      <c r="A16" s="56"/>
      <c r="B16" s="18" t="s">
        <v>27</v>
      </c>
      <c r="C16" s="15" t="s">
        <v>24</v>
      </c>
      <c r="D16" s="16" t="s">
        <v>25</v>
      </c>
      <c r="E16" s="17" t="s">
        <v>26</v>
      </c>
    </row>
    <row r="17" spans="1:5" ht="60" customHeight="1" thickTop="1" thickBot="1" x14ac:dyDescent="0.4">
      <c r="A17" s="57"/>
      <c r="B17" s="24" t="s">
        <v>28</v>
      </c>
      <c r="C17" s="31" t="s">
        <v>24</v>
      </c>
      <c r="D17" s="32" t="s">
        <v>25</v>
      </c>
      <c r="E17" s="33" t="s">
        <v>26</v>
      </c>
    </row>
    <row r="18" spans="1:5" ht="15" thickTop="1" x14ac:dyDescent="0.35"/>
    <row r="21" spans="1:5" ht="24" thickTop="1" x14ac:dyDescent="0.55000000000000004">
      <c r="A21" s="8" t="s">
        <v>37</v>
      </c>
      <c r="B21" s="8"/>
      <c r="C21" s="8"/>
      <c r="D21" s="8"/>
    </row>
    <row r="22" spans="1:5" ht="23.5" x14ac:dyDescent="0.55000000000000004">
      <c r="A22" s="38" t="s">
        <v>38</v>
      </c>
      <c r="B22" s="8"/>
      <c r="C22" s="8"/>
      <c r="D22" s="8"/>
    </row>
    <row r="23" spans="1:5" ht="23.5" x14ac:dyDescent="0.55000000000000004">
      <c r="A23" s="8"/>
      <c r="B23" s="8"/>
      <c r="C23" s="8"/>
      <c r="D23" s="8"/>
    </row>
    <row r="24" spans="1:5" ht="23.5" x14ac:dyDescent="0.55000000000000004">
      <c r="A24" s="42"/>
      <c r="B24" s="42"/>
      <c r="C24" s="43" t="s">
        <v>39</v>
      </c>
      <c r="D24" s="44" t="s">
        <v>0</v>
      </c>
    </row>
    <row r="25" spans="1:5" ht="23.5" x14ac:dyDescent="0.55000000000000004">
      <c r="A25" s="39"/>
      <c r="B25" s="39"/>
      <c r="C25" s="40" t="s">
        <v>40</v>
      </c>
      <c r="D25" s="41" t="s">
        <v>1</v>
      </c>
    </row>
    <row r="26" spans="1:5" ht="23.5" x14ac:dyDescent="0.55000000000000004">
      <c r="A26" s="45"/>
      <c r="B26" s="45"/>
      <c r="C26" s="46" t="s">
        <v>41</v>
      </c>
      <c r="D26" s="47" t="s">
        <v>2</v>
      </c>
    </row>
  </sheetData>
  <mergeCells count="3">
    <mergeCell ref="A10:A17"/>
    <mergeCell ref="A1:B1"/>
    <mergeCell ref="A2:A9"/>
  </mergeCells>
  <pageMargins left="0.7" right="0.7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8427-4706-4BA1-84E6-EB2C24C4B21A}">
  <sheetPr>
    <pageSetUpPr fitToPage="1"/>
  </sheetPr>
  <dimension ref="A1:S67"/>
  <sheetViews>
    <sheetView tabSelected="1" topLeftCell="A40" zoomScale="70" zoomScaleNormal="70" workbookViewId="0">
      <selection activeCell="F47" sqref="F47"/>
    </sheetView>
  </sheetViews>
  <sheetFormatPr defaultColWidth="9.1796875" defaultRowHeight="22" customHeight="1" x14ac:dyDescent="0.35"/>
  <cols>
    <col min="1" max="1" width="9.1796875" style="3"/>
    <col min="2" max="2" width="57.7265625" style="3" customWidth="1"/>
    <col min="3" max="3" width="19" style="3" bestFit="1" customWidth="1"/>
    <col min="4" max="4" width="9.1796875" style="4"/>
    <col min="5" max="5" width="9.1796875" style="4" customWidth="1"/>
    <col min="6" max="7" width="9.1796875" style="4"/>
    <col min="8" max="11" width="9.1796875" style="1"/>
    <col min="12" max="14" width="9.1796875" style="6"/>
    <col min="15" max="19" width="9.1796875" style="1"/>
    <col min="20" max="16384" width="9.1796875" style="3"/>
  </cols>
  <sheetData>
    <row r="1" spans="1:4" ht="22" customHeight="1" thickBot="1" x14ac:dyDescent="0.4">
      <c r="A1" s="67" t="s">
        <v>3</v>
      </c>
      <c r="B1" s="68"/>
      <c r="C1" s="52" t="s">
        <v>29</v>
      </c>
    </row>
    <row r="2" spans="1:4" ht="22" customHeight="1" thickBot="1" x14ac:dyDescent="0.4">
      <c r="B2" s="2"/>
      <c r="C2" s="5"/>
    </row>
    <row r="3" spans="1:4" ht="22" customHeight="1" thickBot="1" x14ac:dyDescent="0.4">
      <c r="A3" s="67" t="s">
        <v>30</v>
      </c>
      <c r="B3" s="68"/>
      <c r="C3" s="52" t="s">
        <v>104</v>
      </c>
    </row>
    <row r="5" spans="1:4" ht="22" customHeight="1" thickBot="1" x14ac:dyDescent="0.4">
      <c r="A5" s="62"/>
      <c r="B5" s="62"/>
      <c r="C5" s="71"/>
    </row>
    <row r="6" spans="1:4" ht="22" customHeight="1" thickBot="1" x14ac:dyDescent="0.4">
      <c r="A6" s="59" t="s">
        <v>87</v>
      </c>
      <c r="B6" s="72"/>
      <c r="C6" s="73">
        <f>D6</f>
        <v>0.99999999999999301</v>
      </c>
      <c r="D6" s="4">
        <f>(E17*E17)*-0.000757575757575735+0.425757575757579*E17+0.999999999999993</f>
        <v>0.99999999999999301</v>
      </c>
    </row>
    <row r="7" spans="1:4" ht="22" customHeight="1" x14ac:dyDescent="0.35">
      <c r="A7" s="60" t="s">
        <v>76</v>
      </c>
      <c r="B7" s="60"/>
      <c r="C7" s="51"/>
      <c r="D7" s="4">
        <f>(IF(C7="O",0,0))+(IF(C7="V",1,0))+(IF(C7="G",2,0))</f>
        <v>0</v>
      </c>
    </row>
    <row r="8" spans="1:4" ht="22" customHeight="1" x14ac:dyDescent="0.35">
      <c r="A8" s="60" t="s">
        <v>77</v>
      </c>
      <c r="B8" s="60"/>
      <c r="C8" s="51"/>
      <c r="D8" s="4">
        <f t="shared" ref="D8:D35" si="0">(IF(C8="O",0,0))+(IF(C8="V",1,0))+(IF(C8="G",2,0))</f>
        <v>0</v>
      </c>
    </row>
    <row r="9" spans="1:4" ht="22" customHeight="1" x14ac:dyDescent="0.35">
      <c r="A9" s="60" t="s">
        <v>78</v>
      </c>
      <c r="B9" s="60"/>
      <c r="C9" s="51"/>
      <c r="D9" s="4">
        <f t="shared" si="0"/>
        <v>0</v>
      </c>
    </row>
    <row r="10" spans="1:4" ht="22" customHeight="1" x14ac:dyDescent="0.35">
      <c r="A10" s="50" t="s">
        <v>79</v>
      </c>
      <c r="B10" s="50"/>
      <c r="C10" s="51"/>
      <c r="D10" s="4">
        <f t="shared" si="0"/>
        <v>0</v>
      </c>
    </row>
    <row r="11" spans="1:4" ht="22" customHeight="1" x14ac:dyDescent="0.35">
      <c r="A11" s="65" t="s">
        <v>80</v>
      </c>
      <c r="B11" s="66"/>
      <c r="C11" s="51"/>
      <c r="D11" s="4">
        <f t="shared" si="0"/>
        <v>0</v>
      </c>
    </row>
    <row r="12" spans="1:4" ht="22" customHeight="1" x14ac:dyDescent="0.35">
      <c r="A12" s="65" t="s">
        <v>81</v>
      </c>
      <c r="B12" s="66"/>
      <c r="C12" s="51"/>
      <c r="D12" s="4">
        <f t="shared" si="0"/>
        <v>0</v>
      </c>
    </row>
    <row r="13" spans="1:4" ht="22" customHeight="1" x14ac:dyDescent="0.35">
      <c r="A13" s="65" t="s">
        <v>82</v>
      </c>
      <c r="B13" s="66"/>
      <c r="C13" s="51"/>
      <c r="D13" s="4">
        <f t="shared" si="0"/>
        <v>0</v>
      </c>
    </row>
    <row r="14" spans="1:4" ht="22" customHeight="1" x14ac:dyDescent="0.35">
      <c r="A14" s="65" t="s">
        <v>83</v>
      </c>
      <c r="B14" s="66"/>
      <c r="C14" s="51"/>
      <c r="D14" s="4">
        <f>(IF(C14="O",0,0))+(IF(C14="V",0,0))+(IF(C14="G",2,0))</f>
        <v>0</v>
      </c>
    </row>
    <row r="15" spans="1:4" ht="22" customHeight="1" x14ac:dyDescent="0.35">
      <c r="A15" s="65" t="s">
        <v>84</v>
      </c>
      <c r="B15" s="66"/>
      <c r="C15" s="51"/>
      <c r="D15" s="4">
        <f t="shared" si="0"/>
        <v>0</v>
      </c>
    </row>
    <row r="16" spans="1:4" ht="22" customHeight="1" x14ac:dyDescent="0.35">
      <c r="A16" s="60" t="s">
        <v>85</v>
      </c>
      <c r="B16" s="60"/>
      <c r="C16" s="51"/>
      <c r="D16" s="4">
        <f t="shared" si="0"/>
        <v>0</v>
      </c>
    </row>
    <row r="17" spans="1:5" ht="22" customHeight="1" thickBot="1" x14ac:dyDescent="0.4">
      <c r="A17" s="63" t="s">
        <v>86</v>
      </c>
      <c r="B17" s="64"/>
      <c r="C17" s="51"/>
      <c r="D17" s="4">
        <f t="shared" si="0"/>
        <v>0</v>
      </c>
      <c r="E17" s="4">
        <f>SUM(D7:D17)</f>
        <v>0</v>
      </c>
    </row>
    <row r="18" spans="1:5" ht="22" customHeight="1" thickBot="1" x14ac:dyDescent="0.4">
      <c r="A18" s="59" t="s">
        <v>74</v>
      </c>
      <c r="B18" s="72"/>
      <c r="C18" s="73">
        <f>D18</f>
        <v>0.99999999999999301</v>
      </c>
      <c r="D18" s="4">
        <f>(E26*E26)*-0.000757575757575735+0.425757575757579*E26+0.999999999999993</f>
        <v>0.99999999999999301</v>
      </c>
    </row>
    <row r="19" spans="1:5" ht="22" customHeight="1" x14ac:dyDescent="0.35">
      <c r="A19" s="69" t="s">
        <v>42</v>
      </c>
      <c r="B19" s="70"/>
      <c r="C19" s="51"/>
      <c r="D19" s="4">
        <f>(IF(C19="O",0,0))+(IF(C19="V",2,0))+(IF(C19="G",4,0))</f>
        <v>0</v>
      </c>
    </row>
    <row r="20" spans="1:5" ht="22" customHeight="1" x14ac:dyDescent="0.35">
      <c r="A20" s="65" t="s">
        <v>75</v>
      </c>
      <c r="B20" s="66"/>
      <c r="C20" s="51"/>
      <c r="D20" s="4">
        <f t="shared" si="0"/>
        <v>0</v>
      </c>
    </row>
    <row r="21" spans="1:5" ht="22" customHeight="1" x14ac:dyDescent="0.35">
      <c r="A21" s="65" t="s">
        <v>44</v>
      </c>
      <c r="B21" s="66"/>
      <c r="C21" s="51"/>
      <c r="D21" s="4">
        <f>(IF(C21="O",0,0))+(IF(C21="V",2,0))+(IF(C21="G",4,0))</f>
        <v>0</v>
      </c>
    </row>
    <row r="22" spans="1:5" ht="22" customHeight="1" x14ac:dyDescent="0.35">
      <c r="A22" s="65" t="s">
        <v>49</v>
      </c>
      <c r="B22" s="66"/>
      <c r="C22" s="51"/>
      <c r="D22" s="4">
        <f>(IF(C22="O",0,0))+(IF(C22="V",2,0))+(IF(C22="G",4,0))</f>
        <v>0</v>
      </c>
    </row>
    <row r="23" spans="1:5" ht="22" customHeight="1" x14ac:dyDescent="0.35">
      <c r="A23" s="65" t="s">
        <v>45</v>
      </c>
      <c r="B23" s="66"/>
      <c r="C23" s="51"/>
      <c r="D23" s="4">
        <f t="shared" si="0"/>
        <v>0</v>
      </c>
    </row>
    <row r="24" spans="1:5" ht="22" customHeight="1" x14ac:dyDescent="0.35">
      <c r="A24" s="65" t="s">
        <v>46</v>
      </c>
      <c r="B24" s="66"/>
      <c r="C24" s="51"/>
      <c r="D24" s="4">
        <f>(IF(C24="O",0,0))+(IF(C24="V",0,0))+(IF(C24="G",2,0))</f>
        <v>0</v>
      </c>
    </row>
    <row r="25" spans="1:5" ht="22" customHeight="1" x14ac:dyDescent="0.35">
      <c r="A25" s="65" t="s">
        <v>47</v>
      </c>
      <c r="B25" s="66"/>
      <c r="C25" s="51"/>
      <c r="D25" s="4">
        <f t="shared" si="0"/>
        <v>0</v>
      </c>
    </row>
    <row r="26" spans="1:5" ht="22" customHeight="1" thickBot="1" x14ac:dyDescent="0.4">
      <c r="A26" s="63" t="s">
        <v>48</v>
      </c>
      <c r="B26" s="64"/>
      <c r="C26" s="51"/>
      <c r="D26" s="4">
        <f t="shared" si="0"/>
        <v>0</v>
      </c>
      <c r="E26" s="4">
        <f>SUM(D19:D26)</f>
        <v>0</v>
      </c>
    </row>
    <row r="27" spans="1:5" ht="22" customHeight="1" thickBot="1" x14ac:dyDescent="0.4">
      <c r="A27" s="59" t="s">
        <v>4</v>
      </c>
      <c r="B27" s="72"/>
      <c r="C27" s="73">
        <f>D27</f>
        <v>1</v>
      </c>
      <c r="D27" s="4">
        <f>(E35*E35)*-0.0078125+0.6875*E35+1</f>
        <v>1</v>
      </c>
    </row>
    <row r="28" spans="1:5" ht="22" customHeight="1" x14ac:dyDescent="0.35">
      <c r="A28" s="65" t="s">
        <v>6</v>
      </c>
      <c r="B28" s="66" t="s">
        <v>6</v>
      </c>
      <c r="C28" s="51"/>
      <c r="D28" s="4">
        <f t="shared" si="0"/>
        <v>0</v>
      </c>
    </row>
    <row r="29" spans="1:5" ht="22" customHeight="1" x14ac:dyDescent="0.35">
      <c r="A29" s="65" t="s">
        <v>10</v>
      </c>
      <c r="B29" s="66" t="s">
        <v>10</v>
      </c>
      <c r="C29" s="51"/>
      <c r="D29" s="4">
        <f t="shared" si="0"/>
        <v>0</v>
      </c>
    </row>
    <row r="30" spans="1:5" ht="22" customHeight="1" x14ac:dyDescent="0.35">
      <c r="A30" s="65" t="s">
        <v>14</v>
      </c>
      <c r="B30" s="66" t="s">
        <v>14</v>
      </c>
      <c r="C30" s="51"/>
      <c r="D30" s="4">
        <f t="shared" si="0"/>
        <v>0</v>
      </c>
    </row>
    <row r="31" spans="1:5" ht="22" customHeight="1" x14ac:dyDescent="0.35">
      <c r="A31" s="60" t="s">
        <v>18</v>
      </c>
      <c r="B31" s="60" t="s">
        <v>18</v>
      </c>
      <c r="C31" s="51"/>
      <c r="D31" s="4">
        <f t="shared" si="0"/>
        <v>0</v>
      </c>
    </row>
    <row r="32" spans="1:5" ht="22" customHeight="1" x14ac:dyDescent="0.35">
      <c r="A32" s="60" t="s">
        <v>19</v>
      </c>
      <c r="B32" s="60" t="s">
        <v>19</v>
      </c>
      <c r="C32" s="51"/>
      <c r="D32" s="4">
        <f t="shared" si="0"/>
        <v>0</v>
      </c>
    </row>
    <row r="33" spans="1:19" ht="22" customHeight="1" x14ac:dyDescent="0.35">
      <c r="A33" s="60" t="s">
        <v>23</v>
      </c>
      <c r="B33" s="60" t="s">
        <v>23</v>
      </c>
      <c r="C33" s="51"/>
      <c r="D33" s="4">
        <f t="shared" si="0"/>
        <v>0</v>
      </c>
    </row>
    <row r="34" spans="1:19" ht="22" customHeight="1" x14ac:dyDescent="0.35">
      <c r="A34" s="60" t="s">
        <v>27</v>
      </c>
      <c r="B34" s="60" t="s">
        <v>27</v>
      </c>
      <c r="C34" s="51"/>
      <c r="D34" s="4">
        <f t="shared" si="0"/>
        <v>0</v>
      </c>
    </row>
    <row r="35" spans="1:19" ht="22" customHeight="1" thickBot="1" x14ac:dyDescent="0.4">
      <c r="A35" s="60" t="s">
        <v>28</v>
      </c>
      <c r="B35" s="60" t="s">
        <v>28</v>
      </c>
      <c r="C35" s="51"/>
      <c r="D35" s="4">
        <f t="shared" si="0"/>
        <v>0</v>
      </c>
      <c r="E35" s="4">
        <f>SUM(D28:D35)</f>
        <v>0</v>
      </c>
    </row>
    <row r="36" spans="1:19" ht="22" customHeight="1" thickBot="1" x14ac:dyDescent="0.4">
      <c r="A36" s="59" t="s">
        <v>95</v>
      </c>
      <c r="B36" s="72"/>
      <c r="C36" s="73">
        <f>D36</f>
        <v>1</v>
      </c>
      <c r="D36" s="4">
        <f>E41+1</f>
        <v>1</v>
      </c>
    </row>
    <row r="37" spans="1:19" ht="22" customHeight="1" x14ac:dyDescent="0.35">
      <c r="A37" s="60" t="s">
        <v>96</v>
      </c>
      <c r="B37" s="61" t="s">
        <v>96</v>
      </c>
      <c r="C37" s="51"/>
      <c r="D37" s="4">
        <f>(IF(C37="O",0,0))+(IF(C37="V",1,0))+(IF(C37="G",2,0))</f>
        <v>0</v>
      </c>
    </row>
    <row r="38" spans="1:19" ht="22" customHeight="1" x14ac:dyDescent="0.35">
      <c r="A38" s="60" t="s">
        <v>97</v>
      </c>
      <c r="B38" s="61" t="s">
        <v>97</v>
      </c>
      <c r="C38" s="51"/>
      <c r="D38" s="4">
        <f t="shared" ref="D38:D40" si="1">(IF(C38="O",0,0))+(IF(C38="V",1,0))+(IF(C38="G",2,0))</f>
        <v>0</v>
      </c>
    </row>
    <row r="39" spans="1:19" ht="22" customHeight="1" x14ac:dyDescent="0.35">
      <c r="A39" s="60" t="s">
        <v>98</v>
      </c>
      <c r="B39" s="61" t="s">
        <v>98</v>
      </c>
      <c r="C39" s="51"/>
      <c r="D39" s="4">
        <f t="shared" si="1"/>
        <v>0</v>
      </c>
    </row>
    <row r="40" spans="1:19" ht="22" customHeight="1" x14ac:dyDescent="0.35">
      <c r="A40" s="60" t="s">
        <v>99</v>
      </c>
      <c r="B40" s="61" t="s">
        <v>99</v>
      </c>
      <c r="C40" s="51"/>
      <c r="D40" s="4">
        <f t="shared" si="1"/>
        <v>0</v>
      </c>
    </row>
    <row r="41" spans="1:19" ht="22" customHeight="1" x14ac:dyDescent="0.35">
      <c r="A41" s="60" t="s">
        <v>100</v>
      </c>
      <c r="B41" s="61" t="s">
        <v>100</v>
      </c>
      <c r="C41" s="51"/>
      <c r="D41" s="4">
        <f>(IF(C41="O",0,0))+(IF(C41="V",1,0))+(IF(C41="G",0,0))</f>
        <v>0</v>
      </c>
      <c r="E41" s="4">
        <f>SUM(D37:D41)</f>
        <v>0</v>
      </c>
    </row>
    <row r="42" spans="1:19" s="1" customFormat="1" ht="22" customHeight="1" thickBot="1" x14ac:dyDescent="0.4">
      <c r="D42" s="4"/>
      <c r="E42" s="4"/>
      <c r="F42" s="4"/>
      <c r="G42" s="4"/>
      <c r="L42" s="6"/>
      <c r="M42" s="6"/>
      <c r="N42" s="6"/>
    </row>
    <row r="43" spans="1:19" ht="22" customHeight="1" thickBot="1" x14ac:dyDescent="0.4">
      <c r="A43" s="59" t="s">
        <v>105</v>
      </c>
      <c r="B43" s="72"/>
      <c r="C43" s="74" t="str">
        <f>_xlfn.CONCAT((IF(D43&gt;=7.5,"G"," ")),(IF(AND(D43&gt;=6,D43&lt;7.5),"V"," ")),(IF(D43&lt;6,"O"," ")))</f>
        <v xml:space="preserve">  O</v>
      </c>
      <c r="D43" s="75">
        <f>(C36+C27+C18+C6)/4</f>
        <v>0.99999999999999645</v>
      </c>
      <c r="E43" s="4">
        <f>SUM(E17:E41)</f>
        <v>0</v>
      </c>
    </row>
    <row r="44" spans="1:19" ht="22" customHeight="1" x14ac:dyDescent="0.35">
      <c r="A44" s="6"/>
      <c r="D44" s="75">
        <f>(E43*E43)*-0.000146886016451242+E43*0.14056991774383+0.999999999999982</f>
        <v>0.99999999999998201</v>
      </c>
    </row>
    <row r="45" spans="1:19" s="6" customFormat="1" ht="22" customHeight="1" x14ac:dyDescent="0.35">
      <c r="D45" s="4"/>
      <c r="E45" s="4"/>
      <c r="F45" s="4"/>
      <c r="G45" s="4"/>
      <c r="H45" s="1"/>
      <c r="I45" s="1"/>
      <c r="J45" s="1"/>
      <c r="K45" s="1"/>
      <c r="O45" s="1"/>
      <c r="P45" s="1"/>
      <c r="Q45" s="1"/>
      <c r="R45" s="1"/>
      <c r="S45" s="1"/>
    </row>
    <row r="46" spans="1:19" s="6" customFormat="1" ht="22" customHeight="1" x14ac:dyDescent="0.35">
      <c r="D46" s="4"/>
      <c r="E46" s="4"/>
      <c r="F46" s="4"/>
      <c r="G46" s="4"/>
      <c r="H46" s="1"/>
      <c r="I46" s="1"/>
      <c r="J46" s="1"/>
      <c r="K46" s="1"/>
      <c r="O46" s="1"/>
      <c r="P46" s="1"/>
      <c r="Q46" s="1"/>
      <c r="R46" s="1"/>
      <c r="S46" s="1"/>
    </row>
    <row r="47" spans="1:19" s="6" customFormat="1" ht="22" customHeight="1" x14ac:dyDescent="0.35">
      <c r="D47" s="4"/>
      <c r="E47" s="4"/>
      <c r="F47" s="4"/>
      <c r="G47" s="4"/>
      <c r="H47" s="1"/>
      <c r="I47" s="1"/>
      <c r="J47" s="1"/>
      <c r="K47" s="1"/>
      <c r="O47" s="1"/>
      <c r="P47" s="1"/>
      <c r="Q47" s="1"/>
      <c r="R47" s="1"/>
      <c r="S47" s="1"/>
    </row>
    <row r="48" spans="1:19" s="6" customFormat="1" ht="22" customHeight="1" x14ac:dyDescent="0.35">
      <c r="C48" s="4" t="str">
        <f>IF(C36&lt;5.5,"onvoldoende","goed")</f>
        <v>onvoldoende</v>
      </c>
      <c r="D48" s="4"/>
      <c r="E48" s="4"/>
      <c r="F48" s="4"/>
      <c r="G48" s="4"/>
      <c r="H48" s="1"/>
      <c r="I48" s="1"/>
      <c r="J48" s="1"/>
      <c r="K48" s="1"/>
      <c r="O48" s="1"/>
      <c r="P48" s="1"/>
      <c r="Q48" s="1"/>
      <c r="R48" s="1"/>
      <c r="S48" s="1"/>
    </row>
    <row r="49" spans="4:19" s="6" customFormat="1" ht="22" customHeight="1" x14ac:dyDescent="0.35">
      <c r="D49" s="4"/>
      <c r="E49" s="4"/>
      <c r="F49" s="4"/>
      <c r="G49" s="4"/>
      <c r="H49" s="1"/>
      <c r="I49" s="1"/>
      <c r="J49" s="1"/>
      <c r="K49" s="1"/>
      <c r="O49" s="1"/>
      <c r="P49" s="1"/>
      <c r="Q49" s="1"/>
      <c r="R49" s="1"/>
      <c r="S49" s="1"/>
    </row>
    <row r="50" spans="4:19" s="6" customFormat="1" ht="22" customHeight="1" x14ac:dyDescent="0.35">
      <c r="D50" s="4"/>
      <c r="E50" s="4"/>
      <c r="F50" s="4"/>
      <c r="G50" s="4"/>
      <c r="H50" s="1"/>
      <c r="I50" s="1"/>
      <c r="J50" s="1"/>
      <c r="K50" s="1"/>
      <c r="O50" s="1"/>
      <c r="P50" s="1"/>
      <c r="Q50" s="1"/>
      <c r="R50" s="1"/>
      <c r="S50" s="1"/>
    </row>
    <row r="51" spans="4:19" s="6" customFormat="1" ht="22" customHeight="1" x14ac:dyDescent="0.35">
      <c r="D51" s="4"/>
      <c r="E51" s="4"/>
      <c r="F51" s="4"/>
      <c r="G51" s="4"/>
      <c r="H51" s="1"/>
      <c r="I51" s="1"/>
      <c r="J51" s="1"/>
      <c r="K51" s="1"/>
      <c r="O51" s="1"/>
      <c r="P51" s="1"/>
      <c r="Q51" s="1"/>
      <c r="R51" s="1"/>
      <c r="S51" s="1"/>
    </row>
    <row r="52" spans="4:19" s="6" customFormat="1" ht="22" customHeight="1" x14ac:dyDescent="0.35">
      <c r="D52" s="4"/>
      <c r="E52" s="4"/>
      <c r="F52" s="4"/>
      <c r="G52" s="4"/>
      <c r="H52" s="1"/>
      <c r="I52" s="1"/>
      <c r="J52" s="1"/>
      <c r="K52" s="1"/>
      <c r="O52" s="1"/>
      <c r="P52" s="1"/>
      <c r="Q52" s="1"/>
      <c r="R52" s="1"/>
      <c r="S52" s="1"/>
    </row>
    <row r="53" spans="4:19" s="6" customFormat="1" ht="22" customHeight="1" x14ac:dyDescent="0.35">
      <c r="D53" s="4"/>
      <c r="E53" s="4"/>
      <c r="F53" s="4"/>
      <c r="G53" s="4"/>
      <c r="H53" s="1"/>
      <c r="I53" s="1"/>
      <c r="J53" s="1"/>
      <c r="K53" s="1"/>
      <c r="O53" s="1"/>
      <c r="P53" s="1"/>
      <c r="Q53" s="1"/>
      <c r="R53" s="1"/>
      <c r="S53" s="1"/>
    </row>
    <row r="54" spans="4:19" s="6" customFormat="1" ht="22" customHeight="1" x14ac:dyDescent="0.35">
      <c r="D54" s="4"/>
      <c r="E54" s="4"/>
      <c r="F54" s="4"/>
      <c r="G54" s="4"/>
      <c r="H54" s="1"/>
      <c r="I54" s="1"/>
      <c r="J54" s="1"/>
      <c r="K54" s="1"/>
      <c r="O54" s="1"/>
      <c r="P54" s="1"/>
      <c r="Q54" s="1"/>
      <c r="R54" s="1"/>
      <c r="S54" s="1"/>
    </row>
    <row r="55" spans="4:19" s="6" customFormat="1" ht="22" customHeight="1" x14ac:dyDescent="0.35">
      <c r="D55" s="4"/>
      <c r="E55" s="4"/>
      <c r="F55" s="4"/>
      <c r="G55" s="4"/>
      <c r="H55" s="1"/>
      <c r="I55" s="1"/>
      <c r="J55" s="1"/>
      <c r="K55" s="1"/>
      <c r="O55" s="1"/>
      <c r="P55" s="1"/>
      <c r="Q55" s="1"/>
      <c r="R55" s="1"/>
      <c r="S55" s="1"/>
    </row>
    <row r="56" spans="4:19" s="6" customFormat="1" ht="22" customHeight="1" x14ac:dyDescent="0.35">
      <c r="D56" s="4"/>
      <c r="E56" s="4"/>
      <c r="F56" s="4"/>
      <c r="G56" s="4"/>
      <c r="H56" s="1"/>
      <c r="I56" s="1"/>
      <c r="J56" s="1"/>
      <c r="K56" s="1"/>
      <c r="O56" s="1"/>
      <c r="P56" s="1"/>
      <c r="Q56" s="1"/>
      <c r="R56" s="1"/>
      <c r="S56" s="1"/>
    </row>
    <row r="57" spans="4:19" s="6" customFormat="1" ht="22" customHeight="1" x14ac:dyDescent="0.35">
      <c r="D57" s="4"/>
      <c r="E57" s="4"/>
      <c r="F57" s="4"/>
      <c r="G57" s="4"/>
      <c r="H57" s="1"/>
      <c r="I57" s="1"/>
      <c r="J57" s="1"/>
      <c r="K57" s="1"/>
      <c r="O57" s="1"/>
      <c r="P57" s="1"/>
      <c r="Q57" s="1"/>
      <c r="R57" s="1"/>
      <c r="S57" s="1"/>
    </row>
    <row r="58" spans="4:19" s="6" customFormat="1" ht="22" customHeight="1" x14ac:dyDescent="0.35">
      <c r="D58" s="4"/>
      <c r="E58" s="4"/>
      <c r="F58" s="4"/>
      <c r="G58" s="4"/>
      <c r="H58" s="1"/>
      <c r="I58" s="1"/>
      <c r="J58" s="1"/>
      <c r="K58" s="1"/>
      <c r="O58" s="1"/>
      <c r="P58" s="1"/>
      <c r="Q58" s="1"/>
      <c r="R58" s="1"/>
      <c r="S58" s="1"/>
    </row>
    <row r="59" spans="4:19" s="6" customFormat="1" ht="22" customHeight="1" x14ac:dyDescent="0.35">
      <c r="D59" s="4"/>
      <c r="E59" s="4"/>
      <c r="F59" s="4"/>
      <c r="G59" s="4"/>
      <c r="H59" s="1"/>
      <c r="I59" s="1"/>
      <c r="J59" s="1"/>
      <c r="K59" s="1"/>
      <c r="O59" s="1"/>
      <c r="P59" s="1"/>
      <c r="Q59" s="1"/>
      <c r="R59" s="1"/>
      <c r="S59" s="1"/>
    </row>
    <row r="60" spans="4:19" s="6" customFormat="1" ht="22" customHeight="1" x14ac:dyDescent="0.35">
      <c r="D60" s="4"/>
      <c r="E60" s="4"/>
      <c r="F60" s="4"/>
      <c r="G60" s="4"/>
      <c r="H60" s="1"/>
      <c r="I60" s="1"/>
      <c r="J60" s="1"/>
      <c r="K60" s="1"/>
      <c r="O60" s="1"/>
      <c r="P60" s="1"/>
      <c r="Q60" s="1"/>
      <c r="R60" s="1"/>
      <c r="S60" s="1"/>
    </row>
    <row r="61" spans="4:19" s="6" customFormat="1" ht="22" customHeight="1" x14ac:dyDescent="0.35">
      <c r="D61" s="4"/>
      <c r="E61" s="4"/>
      <c r="F61" s="4"/>
      <c r="G61" s="4"/>
      <c r="H61" s="1"/>
      <c r="I61" s="1"/>
      <c r="J61" s="1"/>
      <c r="K61" s="1"/>
      <c r="O61" s="1"/>
      <c r="P61" s="1"/>
      <c r="Q61" s="1"/>
      <c r="R61" s="1"/>
      <c r="S61" s="1"/>
    </row>
    <row r="62" spans="4:19" s="6" customFormat="1" ht="22" customHeight="1" x14ac:dyDescent="0.35">
      <c r="D62" s="4"/>
      <c r="E62" s="4"/>
      <c r="F62" s="4"/>
      <c r="G62" s="4"/>
      <c r="H62" s="1"/>
      <c r="I62" s="1"/>
      <c r="J62" s="1"/>
      <c r="K62" s="1"/>
      <c r="O62" s="1"/>
      <c r="P62" s="1"/>
      <c r="Q62" s="1"/>
      <c r="R62" s="1"/>
      <c r="S62" s="1"/>
    </row>
    <row r="63" spans="4:19" s="6" customFormat="1" ht="22" customHeight="1" x14ac:dyDescent="0.35">
      <c r="D63" s="4"/>
      <c r="E63" s="4"/>
      <c r="F63" s="4"/>
      <c r="G63" s="4"/>
      <c r="H63" s="1"/>
      <c r="I63" s="1"/>
      <c r="J63" s="1"/>
      <c r="K63" s="1"/>
      <c r="O63" s="1"/>
      <c r="P63" s="1"/>
      <c r="Q63" s="1"/>
      <c r="R63" s="1"/>
      <c r="S63" s="1"/>
    </row>
    <row r="64" spans="4:19" s="6" customFormat="1" ht="22" customHeight="1" x14ac:dyDescent="0.35">
      <c r="D64" s="4"/>
      <c r="E64" s="4"/>
      <c r="F64" s="4"/>
      <c r="G64" s="4"/>
      <c r="H64" s="1"/>
      <c r="I64" s="1"/>
      <c r="J64" s="1"/>
      <c r="K64" s="1"/>
      <c r="O64" s="1"/>
      <c r="P64" s="1"/>
      <c r="Q64" s="1"/>
      <c r="R64" s="1"/>
      <c r="S64" s="1"/>
    </row>
    <row r="65" spans="4:19" s="6" customFormat="1" ht="22" customHeight="1" x14ac:dyDescent="0.35">
      <c r="D65" s="4"/>
      <c r="E65" s="4"/>
      <c r="F65" s="4"/>
      <c r="G65" s="4"/>
      <c r="H65" s="1"/>
      <c r="I65" s="1"/>
      <c r="J65" s="1"/>
      <c r="K65" s="1"/>
      <c r="O65" s="1"/>
      <c r="P65" s="1"/>
      <c r="Q65" s="1"/>
      <c r="R65" s="1"/>
      <c r="S65" s="1"/>
    </row>
    <row r="66" spans="4:19" s="6" customFormat="1" ht="22" customHeight="1" x14ac:dyDescent="0.35">
      <c r="D66" s="4"/>
      <c r="E66" s="4"/>
      <c r="F66" s="4"/>
      <c r="G66" s="4"/>
      <c r="H66" s="1"/>
      <c r="I66" s="1"/>
      <c r="J66" s="1"/>
      <c r="K66" s="1"/>
      <c r="O66" s="1"/>
      <c r="P66" s="1"/>
      <c r="Q66" s="1"/>
      <c r="R66" s="1"/>
      <c r="S66" s="1"/>
    </row>
    <row r="67" spans="4:19" s="6" customFormat="1" ht="22" customHeight="1" x14ac:dyDescent="0.35">
      <c r="D67" s="4"/>
      <c r="E67" s="4"/>
      <c r="F67" s="4"/>
      <c r="G67" s="4"/>
      <c r="H67" s="1"/>
      <c r="I67" s="1"/>
      <c r="J67" s="1"/>
      <c r="K67" s="1"/>
      <c r="O67" s="1"/>
      <c r="P67" s="1"/>
      <c r="Q67" s="1"/>
      <c r="R67" s="1"/>
      <c r="S67" s="1"/>
    </row>
  </sheetData>
  <protectedRanges>
    <protectedRange algorithmName="SHA-512" hashValue="YQfHBaxHwv/6v5SzYszY3WYUQkzjzrN2Gj+D9Dja5XmuWzE04WLBIDGlpuS16qaCtvuo0hMI5xXtUYC1/pnVgQ==" saltValue="dSado0OA8m/sWmkJPv0INQ==" spinCount="100000" sqref="H27:I35 D1:N5 D6:G6 J6:N6 D7:N17 J18:N35 D18:G35 D44 E36:N1048576 D36:D43 D45:D1048576" name="Bereik1"/>
  </protectedRanges>
  <mergeCells count="39">
    <mergeCell ref="A43:B43"/>
    <mergeCell ref="A15:B15"/>
    <mergeCell ref="A6:B6"/>
    <mergeCell ref="A18:B18"/>
    <mergeCell ref="A27:B27"/>
    <mergeCell ref="A36:B36"/>
    <mergeCell ref="A16:B16"/>
    <mergeCell ref="A37:B37"/>
    <mergeCell ref="A26:B26"/>
    <mergeCell ref="A20:B20"/>
    <mergeCell ref="A21:B21"/>
    <mergeCell ref="A28:B28"/>
    <mergeCell ref="A29:B29"/>
    <mergeCell ref="A30:B30"/>
    <mergeCell ref="A31:B31"/>
    <mergeCell ref="A32:B32"/>
    <mergeCell ref="A33:B33"/>
    <mergeCell ref="A34:B34"/>
    <mergeCell ref="A35:B35"/>
    <mergeCell ref="A22:B22"/>
    <mergeCell ref="A24:B24"/>
    <mergeCell ref="A1:B1"/>
    <mergeCell ref="A3:B3"/>
    <mergeCell ref="A14:B14"/>
    <mergeCell ref="A5:B5"/>
    <mergeCell ref="A7:B7"/>
    <mergeCell ref="A8:B8"/>
    <mergeCell ref="A9:B9"/>
    <mergeCell ref="A11:B11"/>
    <mergeCell ref="A12:B12"/>
    <mergeCell ref="A13:B13"/>
    <mergeCell ref="A40:B40"/>
    <mergeCell ref="A41:B41"/>
    <mergeCell ref="A17:B17"/>
    <mergeCell ref="A23:B23"/>
    <mergeCell ref="A38:B38"/>
    <mergeCell ref="A39:B39"/>
    <mergeCell ref="A19:B19"/>
    <mergeCell ref="A25:B25"/>
  </mergeCells>
  <conditionalFormatting sqref="C7:C17">
    <cfRule type="containsText" dxfId="22" priority="27" operator="containsText" text="G">
      <formula>NOT(ISERROR(SEARCH("G",C7)))</formula>
    </cfRule>
    <cfRule type="containsText" dxfId="21" priority="29" operator="containsText" text="O">
      <formula>NOT(ISERROR(SEARCH("O",C7)))</formula>
    </cfRule>
  </conditionalFormatting>
  <conditionalFormatting sqref="C7:C13">
    <cfRule type="containsText" dxfId="20" priority="23" operator="containsText" text="v">
      <formula>NOT(ISERROR(SEARCH("v",C7)))</formula>
    </cfRule>
  </conditionalFormatting>
  <conditionalFormatting sqref="C15:C17">
    <cfRule type="containsText" dxfId="19" priority="22" operator="containsText" text="v">
      <formula>NOT(ISERROR(SEARCH("v",C15)))</formula>
    </cfRule>
  </conditionalFormatting>
  <conditionalFormatting sqref="C24">
    <cfRule type="containsText" dxfId="18" priority="20" operator="containsText" text="G">
      <formula>NOT(ISERROR(SEARCH("G",C24)))</formula>
    </cfRule>
    <cfRule type="containsText" dxfId="17" priority="21" operator="containsText" text="O">
      <formula>NOT(ISERROR(SEARCH("O",C24)))</formula>
    </cfRule>
  </conditionalFormatting>
  <conditionalFormatting sqref="C19:C23">
    <cfRule type="containsText" dxfId="16" priority="17" operator="containsText" text="G">
      <formula>NOT(ISERROR(SEARCH("G",C19)))</formula>
    </cfRule>
    <cfRule type="containsText" dxfId="15" priority="18" operator="containsText" text="O">
      <formula>NOT(ISERROR(SEARCH("O",C19)))</formula>
    </cfRule>
  </conditionalFormatting>
  <conditionalFormatting sqref="C19:C23">
    <cfRule type="containsText" dxfId="14" priority="16" operator="containsText" text="v">
      <formula>NOT(ISERROR(SEARCH("v",C19)))</formula>
    </cfRule>
  </conditionalFormatting>
  <conditionalFormatting sqref="C25:C26">
    <cfRule type="containsText" dxfId="13" priority="14" operator="containsText" text="G">
      <formula>NOT(ISERROR(SEARCH("G",C25)))</formula>
    </cfRule>
    <cfRule type="containsText" dxfId="12" priority="15" operator="containsText" text="O">
      <formula>NOT(ISERROR(SEARCH("O",C25)))</formula>
    </cfRule>
  </conditionalFormatting>
  <conditionalFormatting sqref="C25:C26">
    <cfRule type="containsText" dxfId="11" priority="13" operator="containsText" text="v">
      <formula>NOT(ISERROR(SEARCH("v",C25)))</formula>
    </cfRule>
  </conditionalFormatting>
  <conditionalFormatting sqref="C28:C35">
    <cfRule type="containsText" dxfId="10" priority="11" operator="containsText" text="G">
      <formula>NOT(ISERROR(SEARCH("G",C28)))</formula>
    </cfRule>
    <cfRule type="containsText" dxfId="9" priority="12" operator="containsText" text="O">
      <formula>NOT(ISERROR(SEARCH("O",C28)))</formula>
    </cfRule>
  </conditionalFormatting>
  <conditionalFormatting sqref="C28:C35">
    <cfRule type="containsText" dxfId="8" priority="10" operator="containsText" text="v">
      <formula>NOT(ISERROR(SEARCH("v",C28)))</formula>
    </cfRule>
  </conditionalFormatting>
  <conditionalFormatting sqref="C41">
    <cfRule type="containsText" dxfId="7" priority="9" operator="containsText" text="O">
      <formula>NOT(ISERROR(SEARCH("O",C41)))</formula>
    </cfRule>
  </conditionalFormatting>
  <conditionalFormatting sqref="C41">
    <cfRule type="containsText" dxfId="6" priority="7" operator="containsText" text="v">
      <formula>NOT(ISERROR(SEARCH("v",C41)))</formula>
    </cfRule>
  </conditionalFormatting>
  <conditionalFormatting sqref="C37:C40">
    <cfRule type="containsText" dxfId="5" priority="5" operator="containsText" text="G">
      <formula>NOT(ISERROR(SEARCH("G",C37)))</formula>
    </cfRule>
    <cfRule type="containsText" dxfId="4" priority="6" operator="containsText" text="O">
      <formula>NOT(ISERROR(SEARCH("O",C37)))</formula>
    </cfRule>
  </conditionalFormatting>
  <conditionalFormatting sqref="C37:C40">
    <cfRule type="containsText" dxfId="3" priority="4" operator="containsText" text="v">
      <formula>NOT(ISERROR(SEARCH("v",C37)))</formula>
    </cfRule>
  </conditionalFormatting>
  <conditionalFormatting sqref="C43">
    <cfRule type="containsText" dxfId="2" priority="1" operator="containsText" text="o">
      <formula>NOT(ISERROR(SEARCH("o",C43)))</formula>
    </cfRule>
    <cfRule type="containsText" dxfId="1" priority="2" operator="containsText" text="v">
      <formula>NOT(ISERROR(SEARCH("v",C43)))</formula>
    </cfRule>
    <cfRule type="containsText" dxfId="0" priority="3" operator="containsText" text="g">
      <formula>NOT(ISERROR(SEARCH("g",C43)))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portrait" r:id="rId1"/>
  <ignoredErrors>
    <ignoredError sqref="D24 D14 D20 D36 D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NORMERING</vt:lpstr>
      <vt:lpstr>CRITERIA 3ZW</vt:lpstr>
      <vt:lpstr>BEOORDELING 3ZW</vt:lpstr>
      <vt:lpstr>'BEOORDELING 3ZW'!Afdrukbereik</vt:lpstr>
      <vt:lpstr>'CRITERIA 3ZW'!Afdrukbereik</vt:lpstr>
    </vt:vector>
  </TitlesOfParts>
  <Manager/>
  <Company>ScholenGroep Carmel Hengelo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personeel</dc:creator>
  <cp:keywords/>
  <dc:description/>
  <cp:lastModifiedBy>Waltmann, H (Hugo)</cp:lastModifiedBy>
  <cp:revision/>
  <cp:lastPrinted>2022-11-30T06:17:09Z</cp:lastPrinted>
  <dcterms:created xsi:type="dcterms:W3CDTF">2019-02-03T07:20:25Z</dcterms:created>
  <dcterms:modified xsi:type="dcterms:W3CDTF">2022-12-02T15:00:11Z</dcterms:modified>
  <cp:category/>
  <cp:contentStatus/>
</cp:coreProperties>
</file>