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tters\Downloads\"/>
    </mc:Choice>
  </mc:AlternateContent>
  <xr:revisionPtr revIDLastSave="0" documentId="8_{FF75A58D-EA62-4436-8D0E-C2C79BAD6579}" xr6:coauthVersionLast="36" xr6:coauthVersionMax="36" xr10:uidLastSave="{00000000-0000-0000-0000-000000000000}"/>
  <bookViews>
    <workbookView xWindow="7050" yWindow="3360" windowWidth="17370" windowHeight="10395" firstSheet="1" activeTab="1" xr2:uid="{00000000-000D-0000-FFFF-FFFF00000000}"/>
  </bookViews>
  <sheets>
    <sheet name="Voer info" sheetId="2" r:id="rId1"/>
    <sheet name="Inhoud systemen" sheetId="1" r:id="rId2"/>
    <sheet name="Voertoegift schema" sheetId="10" r:id="rId3"/>
    <sheet name="nieuw voer" sheetId="11" r:id="rId4"/>
  </sheets>
  <calcPr calcId="191028"/>
</workbook>
</file>

<file path=xl/calcChain.xml><?xml version="1.0" encoding="utf-8"?>
<calcChain xmlns="http://schemas.openxmlformats.org/spreadsheetml/2006/main">
  <c r="O15" i="1" l="1"/>
  <c r="O7" i="1"/>
  <c r="O8" i="1"/>
  <c r="O9" i="1"/>
  <c r="O10" i="1"/>
  <c r="O11" i="1"/>
  <c r="O12" i="1"/>
  <c r="O13" i="1"/>
  <c r="O14" i="1"/>
  <c r="O6" i="1"/>
  <c r="D9" i="1" l="1"/>
  <c r="D10" i="1"/>
  <c r="H11" i="1"/>
  <c r="I11" i="1"/>
  <c r="J11" i="1"/>
  <c r="I18" i="10" l="1"/>
  <c r="I17" i="10"/>
  <c r="I10" i="10"/>
  <c r="I8" i="10"/>
  <c r="I6" i="10"/>
  <c r="I4" i="10"/>
  <c r="I2" i="10"/>
  <c r="C42" i="10"/>
  <c r="C25" i="10"/>
  <c r="C20" i="10"/>
  <c r="B20" i="10"/>
  <c r="C15" i="10"/>
  <c r="C10" i="10"/>
  <c r="C5" i="10"/>
  <c r="I6" i="1"/>
  <c r="D6" i="1" l="1"/>
  <c r="E7" i="1" l="1"/>
  <c r="E11" i="1"/>
  <c r="D11" i="1" l="1"/>
  <c r="D7" i="1" l="1"/>
  <c r="T20" i="10" l="1"/>
  <c r="T16" i="10"/>
  <c r="T12" i="10"/>
  <c r="W9" i="10"/>
  <c r="T7" i="10"/>
  <c r="W4" i="10"/>
  <c r="E12" i="1" l="1"/>
  <c r="Q14" i="10" l="1"/>
  <c r="Q12" i="10"/>
  <c r="Q10" i="10"/>
  <c r="Q8" i="10"/>
  <c r="Q6" i="10"/>
  <c r="Q4" i="10"/>
  <c r="Q2" i="10"/>
  <c r="N35" i="10"/>
  <c r="N30" i="10"/>
  <c r="N25" i="10"/>
  <c r="N20" i="10"/>
  <c r="N15" i="10"/>
  <c r="N10" i="10"/>
  <c r="N5" i="10"/>
  <c r="D5" i="10" l="1"/>
  <c r="J15" i="10" l="1"/>
  <c r="D36" i="10"/>
  <c r="J14" i="10"/>
  <c r="D35" i="10"/>
  <c r="J12" i="10"/>
  <c r="D30" i="10"/>
  <c r="J8" i="10"/>
  <c r="D25" i="10"/>
  <c r="D20" i="10"/>
  <c r="J6" i="10"/>
  <c r="D15" i="10"/>
  <c r="J4" i="10"/>
  <c r="D10" i="10"/>
  <c r="J2" i="10"/>
  <c r="H14" i="10"/>
  <c r="H10" i="10"/>
  <c r="H12" i="10" s="1"/>
  <c r="H8" i="10"/>
  <c r="H6" i="10"/>
  <c r="H4" i="10"/>
  <c r="H2" i="10"/>
  <c r="B35" i="10"/>
  <c r="B30" i="10"/>
  <c r="B25" i="10"/>
  <c r="B15" i="10"/>
  <c r="B10" i="10"/>
  <c r="B5" i="10"/>
  <c r="J7" i="1"/>
  <c r="J8" i="1"/>
  <c r="J9" i="1"/>
  <c r="J10" i="1"/>
  <c r="J6" i="1"/>
  <c r="J10" i="10" l="1"/>
  <c r="E15" i="1"/>
  <c r="L12" i="1" l="1"/>
  <c r="E14" i="1"/>
  <c r="J14" i="1"/>
  <c r="J13" i="1" l="1"/>
  <c r="H13" i="1"/>
  <c r="I13" i="1" l="1"/>
  <c r="M13" i="1" s="1"/>
  <c r="E8" i="1" l="1"/>
  <c r="H10" i="1"/>
  <c r="I10" i="1" s="1"/>
  <c r="H12" i="1" l="1"/>
  <c r="I12" i="1" s="1"/>
  <c r="M12" i="1" s="1"/>
  <c r="H9" i="1"/>
  <c r="H7" i="1"/>
  <c r="I7" i="1" s="1"/>
  <c r="M7" i="1" s="1"/>
  <c r="H6" i="1"/>
  <c r="M6" i="1" s="1"/>
  <c r="H14" i="1"/>
  <c r="I14" i="1" s="1"/>
  <c r="M14" i="1" s="1"/>
  <c r="E13" i="1" l="1"/>
  <c r="H8" i="1" l="1"/>
  <c r="I8" i="1" s="1"/>
  <c r="M8" i="1" s="1"/>
  <c r="I9" i="1" l="1"/>
  <c r="M9" i="1" s="1"/>
  <c r="M11" i="1"/>
  <c r="M10" i="1"/>
</calcChain>
</file>

<file path=xl/sharedStrings.xml><?xml version="1.0" encoding="utf-8"?>
<sst xmlns="http://schemas.openxmlformats.org/spreadsheetml/2006/main" count="302" uniqueCount="190">
  <si>
    <t>Datum Laatst aangepast</t>
  </si>
  <si>
    <t>1sec</t>
  </si>
  <si>
    <t>2sec</t>
  </si>
  <si>
    <t>3sec</t>
  </si>
  <si>
    <t>4sec</t>
  </si>
  <si>
    <t>Code</t>
  </si>
  <si>
    <t>Systeem</t>
  </si>
  <si>
    <t>Type voer</t>
  </si>
  <si>
    <t>Voernaam</t>
  </si>
  <si>
    <t xml:space="preserve">Voercode </t>
  </si>
  <si>
    <t>1-Trom 1</t>
  </si>
  <si>
    <t>Trom-1</t>
  </si>
  <si>
    <t>Meerval</t>
  </si>
  <si>
    <t>2-Trom 2</t>
  </si>
  <si>
    <t>Trom-2</t>
  </si>
  <si>
    <t>Meerval 4.5</t>
  </si>
  <si>
    <t>3-Trom 3</t>
  </si>
  <si>
    <t xml:space="preserve">Trom-3 </t>
  </si>
  <si>
    <t>1.5 Presta Carp</t>
  </si>
  <si>
    <t>4-FN1 A</t>
  </si>
  <si>
    <t>FN1-1</t>
  </si>
  <si>
    <t>3,0  carp</t>
  </si>
  <si>
    <t>5-FN2 A</t>
  </si>
  <si>
    <t>FN1-2</t>
  </si>
  <si>
    <t>1,8 Presta Carp</t>
  </si>
  <si>
    <t>6-FN3 A Carp</t>
  </si>
  <si>
    <t>FN1-3</t>
  </si>
  <si>
    <t xml:space="preserve">4,5 Presta Carp </t>
  </si>
  <si>
    <t>7-FN1 B</t>
  </si>
  <si>
    <t>FN2-1</t>
  </si>
  <si>
    <t>EP Stella 2,0</t>
  </si>
  <si>
    <t>8-FN2 B</t>
  </si>
  <si>
    <t>FN2-2</t>
  </si>
  <si>
    <t xml:space="preserve">Ultra 2.0 </t>
  </si>
  <si>
    <t>9-FN3 B Carp</t>
  </si>
  <si>
    <t>FN2-3</t>
  </si>
  <si>
    <t>Neogreen 2,0mm</t>
  </si>
  <si>
    <t xml:space="preserve">10-Priva </t>
  </si>
  <si>
    <t>Priva Rechts</t>
  </si>
  <si>
    <t xml:space="preserve">vlokvoer </t>
  </si>
  <si>
    <t>11-Priva</t>
  </si>
  <si>
    <t>Priva Midden</t>
  </si>
  <si>
    <t xml:space="preserve">Artemia </t>
  </si>
  <si>
    <t>12-Priva</t>
  </si>
  <si>
    <t xml:space="preserve">Priva Links </t>
  </si>
  <si>
    <t>13- CIF Links</t>
  </si>
  <si>
    <t xml:space="preserve"> CIF Links</t>
  </si>
  <si>
    <t xml:space="preserve">14- CIF Rechts </t>
  </si>
  <si>
    <t xml:space="preserve"> CIF Rechts </t>
  </si>
  <si>
    <t>Code IPIO</t>
  </si>
  <si>
    <t>peter</t>
  </si>
  <si>
    <t>Priva 1</t>
  </si>
  <si>
    <t>12-  koikarper</t>
  </si>
  <si>
    <t>Priva 3</t>
  </si>
  <si>
    <t>warmwater systeem</t>
  </si>
  <si>
    <t>-</t>
  </si>
  <si>
    <t>Voergift voerautomaat F&amp;N</t>
  </si>
  <si>
    <t>Carp 3mm</t>
  </si>
  <si>
    <t>Carp 4,5mm</t>
  </si>
  <si>
    <t>Meerval 4,5 mm</t>
  </si>
  <si>
    <t>meerval 2mm</t>
  </si>
  <si>
    <t>Voergift voerautomaat trommelbak</t>
  </si>
  <si>
    <t>mix 2-3mm bak 1</t>
  </si>
  <si>
    <t>voergift 10- carp HSV</t>
  </si>
  <si>
    <t>1 sec 1</t>
  </si>
  <si>
    <t>1 sec gem</t>
  </si>
  <si>
    <t>6sec</t>
  </si>
  <si>
    <t>65sec</t>
  </si>
  <si>
    <t>1 sec 2</t>
  </si>
  <si>
    <t>1 sec range</t>
  </si>
  <si>
    <t>3-4.7</t>
  </si>
  <si>
    <t>1-5.9</t>
  </si>
  <si>
    <t>3.6-3.8</t>
  </si>
  <si>
    <t>1.4-1.7</t>
  </si>
  <si>
    <t>1 sec 3</t>
  </si>
  <si>
    <t>2 sec gem</t>
  </si>
  <si>
    <t>gem 65sec</t>
  </si>
  <si>
    <t>2 sec range</t>
  </si>
  <si>
    <t>8.3-9.2</t>
  </si>
  <si>
    <t>6.4-7.2</t>
  </si>
  <si>
    <t>8-9.7</t>
  </si>
  <si>
    <t>2.6-3.5</t>
  </si>
  <si>
    <t>range 65sec</t>
  </si>
  <si>
    <t>17.6-18.7</t>
  </si>
  <si>
    <t>1.7-5</t>
  </si>
  <si>
    <t>3 sec gem</t>
  </si>
  <si>
    <t>75sec</t>
  </si>
  <si>
    <t>2 sec 1</t>
  </si>
  <si>
    <t>3 sec range</t>
  </si>
  <si>
    <t>11.6-12.6</t>
  </si>
  <si>
    <t>8.1-10.5</t>
  </si>
  <si>
    <t>12.3-13.3</t>
  </si>
  <si>
    <t>4.5-4.6</t>
  </si>
  <si>
    <t>gem 6sec</t>
  </si>
  <si>
    <t>2 sec 2</t>
  </si>
  <si>
    <t>4 sec gem</t>
  </si>
  <si>
    <t>range 6sec</t>
  </si>
  <si>
    <t>3.2-4.7</t>
  </si>
  <si>
    <t>2 sec 3</t>
  </si>
  <si>
    <t>4 sec range</t>
  </si>
  <si>
    <t>14.2-15.7</t>
  </si>
  <si>
    <t>12.5-13.9</t>
  </si>
  <si>
    <t>15.2-17.6</t>
  </si>
  <si>
    <t>6.2-7</t>
  </si>
  <si>
    <t>9sec</t>
  </si>
  <si>
    <t>gem 75sec</t>
  </si>
  <si>
    <t>5 sec gem</t>
  </si>
  <si>
    <t>range 75sec</t>
  </si>
  <si>
    <t>21-23</t>
  </si>
  <si>
    <t>6.7-8.5</t>
  </si>
  <si>
    <t>5 sec range</t>
  </si>
  <si>
    <t>17.7-20</t>
  </si>
  <si>
    <t>13.2-17.2</t>
  </si>
  <si>
    <t>19.5-22.1</t>
  </si>
  <si>
    <t>7.6-8.5</t>
  </si>
  <si>
    <t>80sec</t>
  </si>
  <si>
    <t>3 sec 1</t>
  </si>
  <si>
    <t>6 sec gem</t>
  </si>
  <si>
    <t>gem 9sec</t>
  </si>
  <si>
    <t>3 sec 2</t>
  </si>
  <si>
    <t>6 sec rage</t>
  </si>
  <si>
    <t>23.5-26.5</t>
  </si>
  <si>
    <t>24-24.4</t>
  </si>
  <si>
    <t>9.8-10.1</t>
  </si>
  <si>
    <t>range 9sec</t>
  </si>
  <si>
    <t>5-5.6</t>
  </si>
  <si>
    <t>3 sec 3</t>
  </si>
  <si>
    <t>7 sec gem</t>
  </si>
  <si>
    <t>12sec</t>
  </si>
  <si>
    <t>7 sec gem zonder meting 3</t>
  </si>
  <si>
    <t>7 sec range</t>
  </si>
  <si>
    <t>11.8-12.2</t>
  </si>
  <si>
    <t>10-14.1</t>
  </si>
  <si>
    <t>26.6-28.6</t>
  </si>
  <si>
    <t>10-27.6</t>
  </si>
  <si>
    <t>gem 12sec</t>
  </si>
  <si>
    <t>4 sec 1</t>
  </si>
  <si>
    <t>10 sec gem</t>
  </si>
  <si>
    <t>range 12sec</t>
  </si>
  <si>
    <t>7.8-8.3</t>
  </si>
  <si>
    <t>4 sec 2</t>
  </si>
  <si>
    <t>10sec range</t>
  </si>
  <si>
    <t>15sec</t>
  </si>
  <si>
    <t>4 sec 3</t>
  </si>
  <si>
    <t>gem 15sec</t>
  </si>
  <si>
    <t>14.2-15.1</t>
  </si>
  <si>
    <t>range 15sec</t>
  </si>
  <si>
    <t>9.1-10.8</t>
  </si>
  <si>
    <t>5 sec 1</t>
  </si>
  <si>
    <t>5 sec 2</t>
  </si>
  <si>
    <t>5 sec 3</t>
  </si>
  <si>
    <t>15.7-18.8</t>
  </si>
  <si>
    <t>6 sec 1</t>
  </si>
  <si>
    <t>6 sec 2</t>
  </si>
  <si>
    <t>6 sec 3</t>
  </si>
  <si>
    <t>6 sec range</t>
  </si>
  <si>
    <t>7 sec 1</t>
  </si>
  <si>
    <t>7 sec 2</t>
  </si>
  <si>
    <t>7 sec 3</t>
  </si>
  <si>
    <t>10sec</t>
  </si>
  <si>
    <t>10sec gem</t>
  </si>
  <si>
    <t>33.2-37.6</t>
  </si>
  <si>
    <t>Carp 4,5</t>
  </si>
  <si>
    <t>5sec</t>
  </si>
  <si>
    <t xml:space="preserve">Date </t>
  </si>
  <si>
    <t xml:space="preserve">Weighing of fish: </t>
  </si>
  <si>
    <t>date</t>
  </si>
  <si>
    <t xml:space="preserve"> :</t>
  </si>
  <si>
    <t>e</t>
  </si>
  <si>
    <t>1A tillapia</t>
  </si>
  <si>
    <t>Carp</t>
  </si>
  <si>
    <t>Catfish</t>
  </si>
  <si>
    <t xml:space="preserve"> Carp</t>
  </si>
  <si>
    <t>Kwikwi</t>
  </si>
  <si>
    <t xml:space="preserve"> Koi</t>
  </si>
  <si>
    <t>carp</t>
  </si>
  <si>
    <t>System</t>
  </si>
  <si>
    <t>amount of fish</t>
  </si>
  <si>
    <t>grams</t>
  </si>
  <si>
    <t xml:space="preserve">Average weight (gram) </t>
  </si>
  <si>
    <t>Feedings/day</t>
  </si>
  <si>
    <t>Nr seconds/feeding feeding machine</t>
  </si>
  <si>
    <t>Total nr feedings seconds</t>
  </si>
  <si>
    <t xml:space="preserve">feed/day (gr) </t>
  </si>
  <si>
    <t>feed/secodn</t>
  </si>
  <si>
    <t>Feed (gr)/feeding</t>
  </si>
  <si>
    <t>per 3 sec</t>
  </si>
  <si>
    <t xml:space="preserve">% feed/ body weight </t>
  </si>
  <si>
    <t>proposed by feed supllier</t>
  </si>
  <si>
    <t>Proposed ammount of feed by supllier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</si>
</sst>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 style="dotted">
        <color auto="1"/>
      </left>
      <right style="dotted">
        <color auto="1"/>
      </right>
      <top/>
      <bottom style="mediumDashed">
        <color auto="1"/>
      </bottom>
      <diagonal/>
    </border>
    <border>
      <left/>
      <right style="thick">
        <color auto="1"/>
      </right>
      <top/>
      <bottom style="mediumDashed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Dashed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dotted">
        <color auto="1"/>
      </left>
      <right style="dotted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mediumDashed">
        <color auto="1"/>
      </top>
      <bottom/>
      <diagonal/>
    </border>
    <border>
      <left style="thick">
        <color auto="1"/>
      </left>
      <right/>
      <top style="mediumDashed">
        <color auto="1"/>
      </top>
      <bottom/>
      <diagonal/>
    </border>
    <border>
      <left style="dotted">
        <color auto="1"/>
      </left>
      <right style="dotted">
        <color auto="1"/>
      </right>
      <top style="mediumDashed">
        <color auto="1"/>
      </top>
      <bottom/>
      <diagonal/>
    </border>
    <border>
      <left/>
      <right style="thick">
        <color auto="1"/>
      </right>
      <top style="mediumDashed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dotted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ck">
        <color auto="1"/>
      </right>
      <top style="dashed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" xfId="0" applyFont="1" applyBorder="1"/>
    <xf numFmtId="0" fontId="0" fillId="0" borderId="0" xfId="0" applyBorder="1"/>
    <xf numFmtId="0" fontId="0" fillId="0" borderId="4" xfId="0" applyBorder="1"/>
    <xf numFmtId="0" fontId="1" fillId="0" borderId="3" xfId="0" applyFont="1" applyBorder="1" applyAlignment="1">
      <alignment horizontal="center"/>
    </xf>
    <xf numFmtId="0" fontId="2" fillId="4" borderId="0" xfId="0" applyFont="1" applyFill="1" applyBorder="1"/>
    <xf numFmtId="0" fontId="2" fillId="2" borderId="12" xfId="0" applyFont="1" applyFill="1" applyBorder="1"/>
    <xf numFmtId="0" fontId="2" fillId="2" borderId="6" xfId="0" applyFont="1" applyFill="1" applyBorder="1"/>
    <xf numFmtId="0" fontId="2" fillId="2" borderId="13" xfId="0" applyFont="1" applyFill="1" applyBorder="1"/>
    <xf numFmtId="0" fontId="2" fillId="3" borderId="19" xfId="0" applyFont="1" applyFill="1" applyBorder="1" applyAlignment="1">
      <alignment wrapText="1"/>
    </xf>
    <xf numFmtId="0" fontId="2" fillId="3" borderId="14" xfId="0" applyFont="1" applyFill="1" applyBorder="1"/>
    <xf numFmtId="0" fontId="1" fillId="0" borderId="1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/>
    <xf numFmtId="0" fontId="1" fillId="0" borderId="7" xfId="0" applyFont="1" applyBorder="1"/>
    <xf numFmtId="0" fontId="1" fillId="0" borderId="18" xfId="0" applyFont="1" applyBorder="1"/>
    <xf numFmtId="0" fontId="1" fillId="0" borderId="0" xfId="0" applyFont="1"/>
    <xf numFmtId="14" fontId="1" fillId="0" borderId="0" xfId="0" applyNumberFormat="1" applyFont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5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6" borderId="0" xfId="0" applyFont="1" applyFill="1" applyBorder="1" applyAlignment="1">
      <alignment horizontal="left"/>
    </xf>
    <xf numFmtId="0" fontId="0" fillId="8" borderId="0" xfId="0" applyFill="1"/>
    <xf numFmtId="0" fontId="0" fillId="7" borderId="0" xfId="0" applyFill="1"/>
    <xf numFmtId="0" fontId="1" fillId="7" borderId="3" xfId="0" applyFont="1" applyFill="1" applyBorder="1" applyAlignment="1">
      <alignment horizontal="center"/>
    </xf>
    <xf numFmtId="2" fontId="1" fillId="7" borderId="8" xfId="0" applyNumberFormat="1" applyFont="1" applyFill="1" applyBorder="1" applyAlignment="1">
      <alignment horizontal="center"/>
    </xf>
    <xf numFmtId="0" fontId="6" fillId="9" borderId="8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2" fontId="6" fillId="9" borderId="8" xfId="0" applyNumberFormat="1" applyFont="1" applyFill="1" applyBorder="1" applyAlignment="1">
      <alignment horizontal="center"/>
    </xf>
    <xf numFmtId="0" fontId="6" fillId="9" borderId="3" xfId="0" applyFont="1" applyFill="1" applyBorder="1" applyAlignment="1">
      <alignment horizontal="left"/>
    </xf>
    <xf numFmtId="2" fontId="6" fillId="9" borderId="3" xfId="0" applyNumberFormat="1" applyFont="1" applyFill="1" applyBorder="1" applyAlignment="1">
      <alignment horizontal="center"/>
    </xf>
    <xf numFmtId="0" fontId="6" fillId="9" borderId="3" xfId="0" applyNumberFormat="1" applyFont="1" applyFill="1" applyBorder="1" applyAlignment="1">
      <alignment horizontal="center"/>
    </xf>
    <xf numFmtId="0" fontId="7" fillId="9" borderId="3" xfId="0" applyFont="1" applyFill="1" applyBorder="1"/>
    <xf numFmtId="0" fontId="1" fillId="9" borderId="3" xfId="0" applyFont="1" applyFill="1" applyBorder="1" applyAlignment="1">
      <alignment horizontal="left"/>
    </xf>
    <xf numFmtId="0" fontId="1" fillId="9" borderId="3" xfId="0" applyFont="1" applyFill="1" applyBorder="1" applyAlignment="1">
      <alignment horizontal="center"/>
    </xf>
    <xf numFmtId="2" fontId="1" fillId="9" borderId="3" xfId="0" applyNumberFormat="1" applyFont="1" applyFill="1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" fillId="0" borderId="25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1" fillId="0" borderId="31" xfId="0" applyFont="1" applyBorder="1"/>
    <xf numFmtId="0" fontId="0" fillId="0" borderId="32" xfId="0" applyBorder="1"/>
    <xf numFmtId="0" fontId="0" fillId="0" borderId="31" xfId="0" applyBorder="1"/>
    <xf numFmtId="0" fontId="0" fillId="0" borderId="25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16" fontId="1" fillId="0" borderId="16" xfId="0" applyNumberFormat="1" applyFont="1" applyBorder="1" applyAlignment="1">
      <alignment horizontal="left"/>
    </xf>
    <xf numFmtId="0" fontId="1" fillId="0" borderId="38" xfId="0" applyFont="1" applyBorder="1"/>
    <xf numFmtId="0" fontId="1" fillId="0" borderId="39" xfId="0" applyFont="1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26" xfId="0" applyFill="1" applyBorder="1"/>
    <xf numFmtId="0" fontId="0" fillId="0" borderId="27" xfId="0" applyFill="1" applyBorder="1"/>
    <xf numFmtId="0" fontId="6" fillId="4" borderId="41" xfId="0" applyFont="1" applyFill="1" applyBorder="1" applyAlignment="1">
      <alignment horizontal="left"/>
    </xf>
    <xf numFmtId="0" fontId="6" fillId="4" borderId="22" xfId="0" applyFont="1" applyFill="1" applyBorder="1" applyAlignment="1">
      <alignment horizontal="left"/>
    </xf>
    <xf numFmtId="0" fontId="0" fillId="4" borderId="24" xfId="0" applyFill="1" applyBorder="1"/>
    <xf numFmtId="0" fontId="0" fillId="4" borderId="22" xfId="0" applyFill="1" applyBorder="1"/>
    <xf numFmtId="0" fontId="1" fillId="0" borderId="24" xfId="0" applyFont="1" applyBorder="1"/>
    <xf numFmtId="0" fontId="0" fillId="4" borderId="37" xfId="0" applyFill="1" applyBorder="1"/>
    <xf numFmtId="0" fontId="1" fillId="4" borderId="24" xfId="0" applyFont="1" applyFill="1" applyBorder="1"/>
    <xf numFmtId="0" fontId="0" fillId="4" borderId="27" xfId="0" applyFill="1" applyBorder="1"/>
    <xf numFmtId="0" fontId="6" fillId="7" borderId="3" xfId="0" applyNumberFormat="1" applyFont="1" applyFill="1" applyBorder="1" applyAlignment="1">
      <alignment horizontal="center"/>
    </xf>
    <xf numFmtId="0" fontId="1" fillId="7" borderId="3" xfId="0" applyNumberFormat="1" applyFont="1" applyFill="1" applyBorder="1" applyAlignment="1">
      <alignment horizontal="center"/>
    </xf>
    <xf numFmtId="0" fontId="0" fillId="10" borderId="0" xfId="0" applyFill="1"/>
    <xf numFmtId="0" fontId="0" fillId="0" borderId="24" xfId="0" applyFill="1" applyBorder="1"/>
    <xf numFmtId="0" fontId="0" fillId="0" borderId="45" xfId="0" applyFill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Fill="1"/>
    <xf numFmtId="0" fontId="4" fillId="0" borderId="1" xfId="0" applyFont="1" applyFill="1" applyBorder="1"/>
    <xf numFmtId="0" fontId="3" fillId="0" borderId="2" xfId="0" applyFont="1" applyFill="1" applyBorder="1"/>
    <xf numFmtId="16" fontId="5" fillId="0" borderId="2" xfId="0" applyNumberFormat="1" applyFont="1" applyFill="1" applyBorder="1"/>
    <xf numFmtId="0" fontId="5" fillId="0" borderId="2" xfId="0" applyFont="1" applyFill="1" applyBorder="1"/>
    <xf numFmtId="0" fontId="0" fillId="0" borderId="2" xfId="0" applyFill="1" applyBorder="1"/>
    <xf numFmtId="0" fontId="1" fillId="0" borderId="0" xfId="0" applyFont="1" applyFill="1"/>
    <xf numFmtId="0" fontId="1" fillId="0" borderId="20" xfId="0" applyFont="1" applyFill="1" applyBorder="1"/>
    <xf numFmtId="14" fontId="0" fillId="0" borderId="20" xfId="0" applyNumberFormat="1" applyFill="1" applyBorder="1"/>
    <xf numFmtId="0" fontId="1" fillId="0" borderId="0" xfId="0" applyFont="1" applyFill="1" applyBorder="1"/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1" fillId="9" borderId="3" xfId="0" applyFont="1" applyFill="1" applyBorder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topLeftCell="B2" workbookViewId="0">
      <selection activeCell="F8" sqref="F8"/>
    </sheetView>
  </sheetViews>
  <sheetFormatPr defaultColWidth="8.85546875" defaultRowHeight="15" x14ac:dyDescent="0.25"/>
  <cols>
    <col min="1" max="1" width="14.42578125" customWidth="1"/>
    <col min="2" max="2" width="12.5703125" customWidth="1"/>
    <col min="3" max="4" width="26.5703125" customWidth="1"/>
    <col min="5" max="5" width="15.42578125" customWidth="1"/>
    <col min="6" max="6" width="10.42578125" customWidth="1"/>
  </cols>
  <sheetData>
    <row r="1" spans="1:10" ht="15.75" thickBot="1" x14ac:dyDescent="0.3">
      <c r="A1" s="17"/>
      <c r="B1" s="1"/>
      <c r="C1" s="17" t="s">
        <v>0</v>
      </c>
      <c r="D1" s="18">
        <v>43077</v>
      </c>
      <c r="E1" s="18"/>
      <c r="F1" s="17"/>
    </row>
    <row r="2" spans="1:10" x14ac:dyDescent="0.25">
      <c r="A2" s="17"/>
      <c r="B2" s="17"/>
      <c r="C2" s="17"/>
      <c r="D2" s="17"/>
      <c r="E2" s="17"/>
      <c r="F2" s="17"/>
    </row>
    <row r="3" spans="1:10" ht="15.75" thickBot="1" x14ac:dyDescent="0.3">
      <c r="A3" s="17"/>
      <c r="B3" s="17"/>
      <c r="C3" s="17"/>
      <c r="D3" s="17"/>
      <c r="E3" s="17"/>
      <c r="F3" s="17"/>
      <c r="G3" t="s">
        <v>1</v>
      </c>
      <c r="H3" t="s">
        <v>2</v>
      </c>
      <c r="I3" t="s">
        <v>3</v>
      </c>
      <c r="J3" t="s">
        <v>4</v>
      </c>
    </row>
    <row r="4" spans="1:10" ht="15.75" x14ac:dyDescent="0.25">
      <c r="A4" s="8" t="s">
        <v>5</v>
      </c>
      <c r="B4" s="9" t="s">
        <v>6</v>
      </c>
      <c r="C4" s="10" t="s">
        <v>7</v>
      </c>
      <c r="D4" s="5"/>
      <c r="E4" s="6" t="s">
        <v>8</v>
      </c>
      <c r="F4" s="7" t="s">
        <v>9</v>
      </c>
    </row>
    <row r="5" spans="1:10" x14ac:dyDescent="0.25">
      <c r="A5" s="11" t="s">
        <v>10</v>
      </c>
      <c r="B5" s="12" t="s">
        <v>11</v>
      </c>
      <c r="C5" s="59">
        <v>44047</v>
      </c>
      <c r="D5" s="19"/>
      <c r="E5" s="21" t="s">
        <v>12</v>
      </c>
      <c r="F5" s="4">
        <v>1</v>
      </c>
    </row>
    <row r="6" spans="1:10" x14ac:dyDescent="0.25">
      <c r="A6" s="11" t="s">
        <v>13</v>
      </c>
      <c r="B6" s="12" t="s">
        <v>14</v>
      </c>
      <c r="C6" s="13"/>
      <c r="D6" s="19"/>
      <c r="E6" s="21" t="s">
        <v>15</v>
      </c>
      <c r="F6" s="4">
        <v>2</v>
      </c>
    </row>
    <row r="7" spans="1:10" x14ac:dyDescent="0.25">
      <c r="A7" s="11" t="s">
        <v>16</v>
      </c>
      <c r="B7" s="12" t="s">
        <v>17</v>
      </c>
      <c r="C7" s="13"/>
      <c r="D7" s="19"/>
      <c r="E7" s="21" t="s">
        <v>18</v>
      </c>
      <c r="F7" s="4">
        <v>3</v>
      </c>
    </row>
    <row r="8" spans="1:10" x14ac:dyDescent="0.25">
      <c r="A8" s="11" t="s">
        <v>19</v>
      </c>
      <c r="B8" s="12" t="s">
        <v>20</v>
      </c>
      <c r="C8" s="13">
        <v>4</v>
      </c>
      <c r="D8" s="19"/>
      <c r="E8" s="21" t="s">
        <v>21</v>
      </c>
      <c r="F8" s="4">
        <v>4</v>
      </c>
    </row>
    <row r="9" spans="1:10" x14ac:dyDescent="0.25">
      <c r="A9" s="11" t="s">
        <v>22</v>
      </c>
      <c r="B9" s="12" t="s">
        <v>23</v>
      </c>
      <c r="C9" s="13">
        <v>4</v>
      </c>
      <c r="D9" s="19"/>
      <c r="E9" s="21" t="s">
        <v>24</v>
      </c>
      <c r="F9" s="4">
        <v>5</v>
      </c>
    </row>
    <row r="10" spans="1:10" x14ac:dyDescent="0.25">
      <c r="A10" s="11" t="s">
        <v>25</v>
      </c>
      <c r="B10" s="12" t="s">
        <v>26</v>
      </c>
      <c r="C10" s="13">
        <v>2</v>
      </c>
      <c r="D10" s="19"/>
      <c r="E10" s="21" t="s">
        <v>27</v>
      </c>
      <c r="F10" s="4">
        <v>6</v>
      </c>
    </row>
    <row r="11" spans="1:10" x14ac:dyDescent="0.25">
      <c r="A11" s="11" t="s">
        <v>28</v>
      </c>
      <c r="B11" s="12" t="s">
        <v>29</v>
      </c>
      <c r="C11" s="13">
        <v>6</v>
      </c>
      <c r="D11" s="19"/>
      <c r="E11" s="21" t="s">
        <v>30</v>
      </c>
      <c r="F11" s="4">
        <v>7</v>
      </c>
    </row>
    <row r="12" spans="1:10" x14ac:dyDescent="0.25">
      <c r="A12" s="11" t="s">
        <v>31</v>
      </c>
      <c r="B12" s="12" t="s">
        <v>32</v>
      </c>
      <c r="C12" s="13">
        <v>9</v>
      </c>
      <c r="D12" s="19"/>
      <c r="E12" s="21" t="s">
        <v>33</v>
      </c>
      <c r="F12" s="4">
        <v>8</v>
      </c>
    </row>
    <row r="13" spans="1:10" x14ac:dyDescent="0.25">
      <c r="A13" s="11" t="s">
        <v>34</v>
      </c>
      <c r="B13" s="12" t="s">
        <v>35</v>
      </c>
      <c r="C13" s="13">
        <v>4</v>
      </c>
      <c r="D13" s="19"/>
      <c r="E13" s="21" t="s">
        <v>36</v>
      </c>
      <c r="F13" s="4">
        <v>9</v>
      </c>
      <c r="G13">
        <v>6.5</v>
      </c>
      <c r="H13">
        <v>11.9</v>
      </c>
      <c r="I13">
        <v>16.5</v>
      </c>
      <c r="J13">
        <v>27.7</v>
      </c>
    </row>
    <row r="14" spans="1:10" x14ac:dyDescent="0.25">
      <c r="A14" s="11" t="s">
        <v>37</v>
      </c>
      <c r="B14" s="12" t="s">
        <v>38</v>
      </c>
      <c r="C14" s="13"/>
      <c r="D14" s="19"/>
      <c r="E14" s="21" t="s">
        <v>39</v>
      </c>
      <c r="F14" s="4">
        <v>10</v>
      </c>
    </row>
    <row r="15" spans="1:10" x14ac:dyDescent="0.25">
      <c r="A15" s="11" t="s">
        <v>40</v>
      </c>
      <c r="B15" s="12" t="s">
        <v>41</v>
      </c>
      <c r="C15" s="13"/>
      <c r="D15" s="19"/>
      <c r="E15" s="21" t="s">
        <v>42</v>
      </c>
      <c r="F15" s="4">
        <v>11</v>
      </c>
    </row>
    <row r="16" spans="1:10" x14ac:dyDescent="0.25">
      <c r="A16" s="11" t="s">
        <v>43</v>
      </c>
      <c r="B16" s="12" t="s">
        <v>44</v>
      </c>
      <c r="C16" s="13"/>
      <c r="D16" s="19"/>
      <c r="E16" s="21"/>
      <c r="F16" s="4">
        <v>12</v>
      </c>
    </row>
    <row r="17" spans="1:6" x14ac:dyDescent="0.25">
      <c r="A17" s="11" t="s">
        <v>45</v>
      </c>
      <c r="B17" s="11" t="s">
        <v>46</v>
      </c>
      <c r="C17" s="13"/>
      <c r="D17" s="19"/>
      <c r="E17" s="21"/>
      <c r="F17" s="4">
        <v>13</v>
      </c>
    </row>
    <row r="18" spans="1:6" x14ac:dyDescent="0.25">
      <c r="A18" s="11" t="s">
        <v>47</v>
      </c>
      <c r="B18" s="12" t="s">
        <v>48</v>
      </c>
      <c r="C18" s="13"/>
      <c r="D18" s="19"/>
      <c r="E18" s="21"/>
      <c r="F18" s="4">
        <v>14</v>
      </c>
    </row>
    <row r="19" spans="1:6" ht="15.75" thickBot="1" x14ac:dyDescent="0.3">
      <c r="A19" s="14"/>
      <c r="B19" s="15"/>
      <c r="C19" s="16"/>
      <c r="D19" s="20"/>
      <c r="E19" s="21"/>
      <c r="F19" s="4">
        <v>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3"/>
  <sheetViews>
    <sheetView tabSelected="1" topLeftCell="A2" zoomScale="80" zoomScaleNormal="80" workbookViewId="0">
      <selection activeCell="H20" sqref="H20"/>
    </sheetView>
  </sheetViews>
  <sheetFormatPr defaultColWidth="8.85546875" defaultRowHeight="15" x14ac:dyDescent="0.25"/>
  <cols>
    <col min="1" max="1" width="21.85546875" customWidth="1"/>
    <col min="2" max="2" width="28.140625" customWidth="1"/>
    <col min="3" max="3" width="14.42578125" customWidth="1"/>
    <col min="4" max="5" width="13.85546875" customWidth="1"/>
    <col min="6" max="6" width="14.42578125" customWidth="1"/>
    <col min="7" max="7" width="13.5703125" customWidth="1"/>
    <col min="8" max="8" width="21.140625" customWidth="1"/>
    <col min="9" max="11" width="11.42578125" customWidth="1"/>
    <col min="13" max="13" width="22.140625" customWidth="1"/>
    <col min="14" max="14" width="12.42578125" customWidth="1"/>
    <col min="15" max="15" width="14.42578125" customWidth="1"/>
  </cols>
  <sheetData>
    <row r="1" spans="1:50" ht="69" customHeight="1" thickBot="1" x14ac:dyDescent="0.3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50" ht="15.75" thickBot="1" x14ac:dyDescent="0.3">
      <c r="A2" s="85" t="s">
        <v>49</v>
      </c>
      <c r="B2" s="86" t="s">
        <v>164</v>
      </c>
      <c r="C2" s="87">
        <v>44783</v>
      </c>
      <c r="D2" s="86" t="s">
        <v>165</v>
      </c>
      <c r="E2" s="86" t="s">
        <v>166</v>
      </c>
      <c r="F2" s="87">
        <v>44780</v>
      </c>
      <c r="G2" s="86"/>
      <c r="H2" s="86" t="s">
        <v>167</v>
      </c>
      <c r="I2" s="88" t="s">
        <v>50</v>
      </c>
      <c r="J2" s="88"/>
      <c r="K2" s="88"/>
      <c r="L2" s="89"/>
      <c r="M2" s="89"/>
      <c r="N2" s="89"/>
      <c r="O2" s="89"/>
    </row>
    <row r="3" spans="1:50" ht="15.75" thickBot="1" x14ac:dyDescent="0.3">
      <c r="A3" s="90"/>
      <c r="B3" s="91"/>
      <c r="C3" s="92"/>
      <c r="D3" s="91"/>
      <c r="E3" s="91"/>
      <c r="F3" s="92"/>
      <c r="G3" s="93"/>
      <c r="H3" s="84"/>
      <c r="I3" s="84"/>
      <c r="J3" s="84"/>
      <c r="K3" s="84"/>
      <c r="L3" s="84"/>
      <c r="M3" s="84"/>
      <c r="N3" s="84"/>
      <c r="O3" s="84"/>
    </row>
    <row r="4" spans="1:50" ht="15.75" thickBot="1" x14ac:dyDescent="0.3">
      <c r="A4" s="90"/>
      <c r="B4" s="91"/>
      <c r="C4" s="92"/>
      <c r="D4" s="91"/>
      <c r="E4" s="91"/>
      <c r="F4" s="92"/>
      <c r="G4" s="93"/>
      <c r="H4" s="84"/>
      <c r="I4" s="84"/>
      <c r="J4" s="84"/>
      <c r="K4" s="84"/>
      <c r="L4" s="84"/>
      <c r="M4" s="84"/>
      <c r="N4" s="84"/>
      <c r="O4" s="84"/>
    </row>
    <row r="5" spans="1:50" ht="67.349999999999994" customHeight="1" thickBot="1" x14ac:dyDescent="0.3">
      <c r="A5" s="94" t="s">
        <v>168</v>
      </c>
      <c r="B5" s="95" t="s">
        <v>176</v>
      </c>
      <c r="C5" s="95" t="s">
        <v>177</v>
      </c>
      <c r="D5" s="95" t="s">
        <v>178</v>
      </c>
      <c r="E5" s="95" t="s">
        <v>179</v>
      </c>
      <c r="F5" s="95" t="s">
        <v>180</v>
      </c>
      <c r="G5" s="95" t="s">
        <v>181</v>
      </c>
      <c r="H5" s="95" t="s">
        <v>182</v>
      </c>
      <c r="I5" s="95" t="s">
        <v>183</v>
      </c>
      <c r="J5" s="96" t="s">
        <v>184</v>
      </c>
      <c r="K5" s="97" t="s">
        <v>185</v>
      </c>
      <c r="L5" s="97" t="s">
        <v>186</v>
      </c>
      <c r="M5" s="98" t="s">
        <v>187</v>
      </c>
      <c r="N5" s="99" t="s">
        <v>188</v>
      </c>
      <c r="O5" s="100" t="s">
        <v>189</v>
      </c>
    </row>
    <row r="6" spans="1:50" s="3" customFormat="1" x14ac:dyDescent="0.25">
      <c r="A6" s="31" t="s">
        <v>169</v>
      </c>
      <c r="B6" s="31" t="s">
        <v>20</v>
      </c>
      <c r="C6" s="29">
        <v>16</v>
      </c>
      <c r="D6" s="29">
        <f>E6*C6</f>
        <v>3760</v>
      </c>
      <c r="E6" s="32">
        <v>235</v>
      </c>
      <c r="F6" s="29">
        <v>3</v>
      </c>
      <c r="G6" s="29">
        <v>5</v>
      </c>
      <c r="H6" s="29">
        <f>G6*F6</f>
        <v>15</v>
      </c>
      <c r="I6" s="28">
        <f>K6*F6</f>
        <v>49.5</v>
      </c>
      <c r="J6" s="29">
        <f>K6/G6</f>
        <v>3.3</v>
      </c>
      <c r="K6" s="29">
        <v>16.5</v>
      </c>
      <c r="L6" s="34"/>
      <c r="M6" s="30">
        <f t="shared" ref="M6:M14" si="0">I6/D6*100</f>
        <v>1.3164893617021276</v>
      </c>
      <c r="N6" s="33">
        <v>5</v>
      </c>
      <c r="O6" s="101">
        <f>D6/100*N6</f>
        <v>188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1:50" s="3" customFormat="1" x14ac:dyDescent="0.25">
      <c r="A7" s="31" t="s">
        <v>170</v>
      </c>
      <c r="B7" s="31" t="s">
        <v>23</v>
      </c>
      <c r="C7" s="29">
        <v>122</v>
      </c>
      <c r="D7" s="29">
        <f>E7*C7</f>
        <v>13672.413793103449</v>
      </c>
      <c r="E7" s="32">
        <f>6500/58</f>
        <v>112.06896551724138</v>
      </c>
      <c r="F7" s="29">
        <v>7</v>
      </c>
      <c r="G7" s="29">
        <v>4</v>
      </c>
      <c r="H7" s="29">
        <f>G7*F7</f>
        <v>28</v>
      </c>
      <c r="I7" s="28">
        <f t="shared" ref="I7:I14" si="1">H7*J7</f>
        <v>104.3</v>
      </c>
      <c r="J7" s="29">
        <f t="shared" ref="J7:J10" si="2">K7/G7</f>
        <v>3.7250000000000001</v>
      </c>
      <c r="K7" s="29">
        <v>14.9</v>
      </c>
      <c r="L7" s="34"/>
      <c r="M7" s="30">
        <f t="shared" si="0"/>
        <v>0.7628499369482975</v>
      </c>
      <c r="N7" s="33">
        <v>5</v>
      </c>
      <c r="O7" s="101">
        <f t="shared" ref="O7:O15" si="3">D7/100*N7</f>
        <v>683.62068965517255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</row>
    <row r="8" spans="1:50" s="3" customFormat="1" x14ac:dyDescent="0.25">
      <c r="A8" s="31" t="s">
        <v>171</v>
      </c>
      <c r="B8" s="31" t="s">
        <v>26</v>
      </c>
      <c r="C8" s="29">
        <v>6</v>
      </c>
      <c r="D8" s="29">
        <v>2650</v>
      </c>
      <c r="E8" s="32">
        <f t="shared" ref="E8" si="4">D8/C8</f>
        <v>441.66666666666669</v>
      </c>
      <c r="F8" s="29">
        <v>2</v>
      </c>
      <c r="G8" s="29">
        <v>3</v>
      </c>
      <c r="H8" s="29">
        <f t="shared" ref="H8" si="5">F8*G8</f>
        <v>6</v>
      </c>
      <c r="I8" s="28">
        <f t="shared" si="1"/>
        <v>25.4</v>
      </c>
      <c r="J8" s="29">
        <f t="shared" si="2"/>
        <v>4.2333333333333334</v>
      </c>
      <c r="K8" s="29">
        <v>12.7</v>
      </c>
      <c r="L8" s="34"/>
      <c r="M8" s="30">
        <f t="shared" si="0"/>
        <v>0.95849056603773586</v>
      </c>
      <c r="N8" s="33">
        <v>2</v>
      </c>
      <c r="O8" s="101">
        <f t="shared" si="3"/>
        <v>53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</row>
    <row r="9" spans="1:50" s="3" customFormat="1" x14ac:dyDescent="0.25">
      <c r="A9" s="31" t="s">
        <v>172</v>
      </c>
      <c r="B9" s="31" t="s">
        <v>29</v>
      </c>
      <c r="C9" s="29">
        <v>6</v>
      </c>
      <c r="D9" s="29">
        <f>E9*6</f>
        <v>21000</v>
      </c>
      <c r="E9" s="32">
        <v>3500</v>
      </c>
      <c r="F9" s="29">
        <v>8</v>
      </c>
      <c r="G9" s="29">
        <v>7</v>
      </c>
      <c r="H9" s="29">
        <f>F9*G9</f>
        <v>56</v>
      </c>
      <c r="I9" s="28">
        <f t="shared" si="1"/>
        <v>192</v>
      </c>
      <c r="J9" s="29">
        <f t="shared" si="2"/>
        <v>3.4285714285714284</v>
      </c>
      <c r="K9" s="29">
        <v>24</v>
      </c>
      <c r="L9" s="34"/>
      <c r="M9" s="30">
        <f>I9/D9*100</f>
        <v>0.91428571428571437</v>
      </c>
      <c r="N9" s="33">
        <v>2.5</v>
      </c>
      <c r="O9" s="101">
        <f t="shared" si="3"/>
        <v>525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</row>
    <row r="10" spans="1:50" s="3" customFormat="1" x14ac:dyDescent="0.25">
      <c r="A10" s="31" t="s">
        <v>173</v>
      </c>
      <c r="B10" s="31" t="s">
        <v>32</v>
      </c>
      <c r="C10" s="29">
        <v>29</v>
      </c>
      <c r="D10" s="29">
        <f>E10*C10</f>
        <v>3132</v>
      </c>
      <c r="E10" s="32">
        <v>108</v>
      </c>
      <c r="F10" s="29">
        <v>6</v>
      </c>
      <c r="G10" s="29">
        <v>1</v>
      </c>
      <c r="H10" s="29">
        <f>F10*G10</f>
        <v>6</v>
      </c>
      <c r="I10" s="28">
        <f t="shared" si="1"/>
        <v>39</v>
      </c>
      <c r="J10" s="29">
        <f t="shared" si="2"/>
        <v>6.5</v>
      </c>
      <c r="K10" s="29">
        <v>6.5</v>
      </c>
      <c r="L10" s="34"/>
      <c r="M10" s="30">
        <f t="shared" si="0"/>
        <v>1.2452107279693485</v>
      </c>
      <c r="N10" s="33">
        <v>2</v>
      </c>
      <c r="O10" s="101">
        <f t="shared" si="3"/>
        <v>62.64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</row>
    <row r="11" spans="1:50" s="3" customFormat="1" x14ac:dyDescent="0.25">
      <c r="A11" s="31" t="s">
        <v>174</v>
      </c>
      <c r="B11" s="31" t="s">
        <v>35</v>
      </c>
      <c r="C11" s="29">
        <v>298</v>
      </c>
      <c r="D11" s="29">
        <f>E11*C11</f>
        <v>28117.741935483871</v>
      </c>
      <c r="E11" s="32">
        <f>5850/62</f>
        <v>94.354838709677423</v>
      </c>
      <c r="F11" s="29">
        <v>7</v>
      </c>
      <c r="G11" s="29">
        <v>8</v>
      </c>
      <c r="H11" s="29">
        <f>F11*G11</f>
        <v>56</v>
      </c>
      <c r="I11" s="28">
        <f>H11*J11</f>
        <v>210</v>
      </c>
      <c r="J11" s="29">
        <f>K11/G11</f>
        <v>3.75</v>
      </c>
      <c r="K11" s="29">
        <v>30</v>
      </c>
      <c r="L11" s="34"/>
      <c r="M11" s="30">
        <f>I11/D11*100</f>
        <v>0.74685940457752542</v>
      </c>
      <c r="N11" s="33">
        <v>5</v>
      </c>
      <c r="O11" s="101">
        <f t="shared" si="3"/>
        <v>1405.8870967741937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</row>
    <row r="12" spans="1:50" x14ac:dyDescent="0.25">
      <c r="A12" s="31" t="s">
        <v>175</v>
      </c>
      <c r="B12" s="31" t="s">
        <v>54</v>
      </c>
      <c r="C12" s="29">
        <v>3</v>
      </c>
      <c r="D12" s="29">
        <v>2550</v>
      </c>
      <c r="E12" s="32">
        <f>D12/C12</f>
        <v>850</v>
      </c>
      <c r="F12" s="29">
        <v>2</v>
      </c>
      <c r="G12" s="29">
        <v>2</v>
      </c>
      <c r="H12" s="29">
        <f>G12*F12</f>
        <v>4</v>
      </c>
      <c r="I12" s="28">
        <f t="shared" si="1"/>
        <v>4.24</v>
      </c>
      <c r="J12" s="29">
        <v>1.06</v>
      </c>
      <c r="K12" s="29"/>
      <c r="L12" s="34">
        <f>J12*3</f>
        <v>3.18</v>
      </c>
      <c r="M12" s="30">
        <f t="shared" si="0"/>
        <v>0.16627450980392158</v>
      </c>
      <c r="N12" s="33">
        <v>2.5</v>
      </c>
      <c r="O12" s="101">
        <f t="shared" si="3"/>
        <v>63.75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</row>
    <row r="13" spans="1:50" x14ac:dyDescent="0.25">
      <c r="A13" s="31" t="s">
        <v>171</v>
      </c>
      <c r="B13" s="31" t="s">
        <v>54</v>
      </c>
      <c r="C13" s="29">
        <v>8</v>
      </c>
      <c r="D13" s="29">
        <v>9450</v>
      </c>
      <c r="E13" s="32">
        <f>D13/C13</f>
        <v>1181.25</v>
      </c>
      <c r="F13" s="29">
        <v>7</v>
      </c>
      <c r="G13" s="29">
        <v>7</v>
      </c>
      <c r="H13" s="29">
        <f>G13*F13</f>
        <v>49</v>
      </c>
      <c r="I13" s="28">
        <f t="shared" si="1"/>
        <v>84.28</v>
      </c>
      <c r="J13" s="29">
        <f>L13/3</f>
        <v>1.72</v>
      </c>
      <c r="K13" s="29"/>
      <c r="L13" s="34">
        <v>5.16</v>
      </c>
      <c r="M13" s="30">
        <f t="shared" si="0"/>
        <v>0.89185185185185178</v>
      </c>
      <c r="N13" s="76">
        <v>1.18</v>
      </c>
      <c r="O13" s="101">
        <f t="shared" si="3"/>
        <v>111.50999999999999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</row>
    <row r="14" spans="1:50" x14ac:dyDescent="0.25">
      <c r="A14" s="31" t="s">
        <v>170</v>
      </c>
      <c r="B14" s="31" t="s">
        <v>54</v>
      </c>
      <c r="C14" s="29">
        <v>3</v>
      </c>
      <c r="D14" s="29">
        <v>4500</v>
      </c>
      <c r="E14" s="32">
        <f>D14/C14</f>
        <v>1500</v>
      </c>
      <c r="F14" s="29">
        <v>2</v>
      </c>
      <c r="G14" s="29">
        <v>3</v>
      </c>
      <c r="H14" s="29">
        <f>G14*F14</f>
        <v>6</v>
      </c>
      <c r="I14" s="28">
        <f t="shared" si="1"/>
        <v>9</v>
      </c>
      <c r="J14" s="29">
        <f>L14/3</f>
        <v>1.5</v>
      </c>
      <c r="K14" s="29"/>
      <c r="L14" s="34">
        <v>4.5</v>
      </c>
      <c r="M14" s="30">
        <f t="shared" si="0"/>
        <v>0.2</v>
      </c>
      <c r="N14" s="33">
        <v>2.5</v>
      </c>
      <c r="O14" s="101">
        <f t="shared" si="3"/>
        <v>112.5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</row>
    <row r="15" spans="1:50" x14ac:dyDescent="0.25">
      <c r="A15" s="35" t="s">
        <v>171</v>
      </c>
      <c r="B15" s="35" t="s">
        <v>54</v>
      </c>
      <c r="C15" s="36">
        <v>3</v>
      </c>
      <c r="D15" s="36">
        <v>2400</v>
      </c>
      <c r="E15" s="37">
        <f>D15/C15</f>
        <v>800</v>
      </c>
      <c r="F15" s="36">
        <v>2</v>
      </c>
      <c r="G15" s="26" t="s">
        <v>55</v>
      </c>
      <c r="H15" s="26" t="s">
        <v>55</v>
      </c>
      <c r="I15" s="26"/>
      <c r="J15" s="26" t="s">
        <v>55</v>
      </c>
      <c r="K15" s="26"/>
      <c r="L15" s="26" t="s">
        <v>55</v>
      </c>
      <c r="M15" s="27"/>
      <c r="N15" s="77">
        <v>1.43</v>
      </c>
      <c r="O15" s="101">
        <f t="shared" si="3"/>
        <v>34.32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</row>
    <row r="16" spans="1:50" x14ac:dyDescent="0.25">
      <c r="A16" s="2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</row>
    <row r="17" spans="1:4" x14ac:dyDescent="0.25">
      <c r="A17" s="23"/>
    </row>
    <row r="18" spans="1:4" x14ac:dyDescent="0.25">
      <c r="A18" s="24"/>
    </row>
    <row r="19" spans="1:4" x14ac:dyDescent="0.25">
      <c r="A19" s="25"/>
    </row>
    <row r="20" spans="1:4" x14ac:dyDescent="0.25">
      <c r="A20" s="78"/>
    </row>
    <row r="23" spans="1:4" x14ac:dyDescent="0.25">
      <c r="D23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D2BEF-6D83-472A-AC0A-E0E34ADFAF03}">
  <dimension ref="A1:W44"/>
  <sheetViews>
    <sheetView workbookViewId="0">
      <selection activeCell="F48" sqref="F48"/>
    </sheetView>
  </sheetViews>
  <sheetFormatPr defaultRowHeight="15" x14ac:dyDescent="0.25"/>
  <cols>
    <col min="1" max="1" width="23.5703125" customWidth="1"/>
    <col min="2" max="2" width="10.5703125" customWidth="1"/>
    <col min="3" max="3" width="13.7109375" customWidth="1"/>
    <col min="4" max="4" width="14.85546875" customWidth="1"/>
    <col min="5" max="5" width="12.42578125" customWidth="1"/>
    <col min="7" max="7" width="27.5703125" customWidth="1"/>
    <col min="8" max="8" width="11" customWidth="1"/>
    <col min="9" max="9" width="11.28515625" customWidth="1"/>
    <col min="10" max="10" width="15.28515625" customWidth="1"/>
    <col min="11" max="11" width="13.28515625" customWidth="1"/>
    <col min="13" max="13" width="30.7109375" customWidth="1"/>
    <col min="14" max="14" width="16.42578125" customWidth="1"/>
    <col min="16" max="16" width="30.42578125" customWidth="1"/>
    <col min="17" max="17" width="17.7109375" customWidth="1"/>
    <col min="19" max="19" width="18.28515625" customWidth="1"/>
    <col min="22" max="22" width="18.28515625" customWidth="1"/>
  </cols>
  <sheetData>
    <row r="1" spans="1:23" ht="16.5" thickTop="1" thickBot="1" x14ac:dyDescent="0.3">
      <c r="A1" s="62" t="s">
        <v>56</v>
      </c>
      <c r="B1" s="63" t="s">
        <v>57</v>
      </c>
      <c r="C1" s="64" t="s">
        <v>58</v>
      </c>
      <c r="D1" s="63" t="s">
        <v>59</v>
      </c>
      <c r="E1" s="65" t="s">
        <v>60</v>
      </c>
      <c r="G1" s="62" t="s">
        <v>56</v>
      </c>
      <c r="H1" s="63" t="s">
        <v>57</v>
      </c>
      <c r="I1" s="64" t="s">
        <v>58</v>
      </c>
      <c r="J1" s="63" t="s">
        <v>59</v>
      </c>
      <c r="K1" s="65" t="s">
        <v>60</v>
      </c>
      <c r="M1" s="62" t="s">
        <v>61</v>
      </c>
      <c r="N1" s="62" t="s">
        <v>62</v>
      </c>
      <c r="P1" s="62" t="s">
        <v>61</v>
      </c>
      <c r="Q1" s="62" t="s">
        <v>62</v>
      </c>
      <c r="S1" s="68" t="s">
        <v>63</v>
      </c>
      <c r="T1" s="68" t="s">
        <v>51</v>
      </c>
      <c r="V1" s="69" t="s">
        <v>52</v>
      </c>
      <c r="W1" s="69" t="s">
        <v>53</v>
      </c>
    </row>
    <row r="2" spans="1:23" ht="15.75" thickTop="1" x14ac:dyDescent="0.25">
      <c r="A2" s="40" t="s">
        <v>64</v>
      </c>
      <c r="B2">
        <v>4.2</v>
      </c>
      <c r="C2">
        <v>5</v>
      </c>
      <c r="D2" s="50">
        <v>3.6</v>
      </c>
      <c r="E2" s="42"/>
      <c r="G2" s="40" t="s">
        <v>65</v>
      </c>
      <c r="H2" s="17">
        <f>AVERAGE(B2:B4)</f>
        <v>3.9666666666666668</v>
      </c>
      <c r="I2" s="41">
        <f>C5</f>
        <v>3.3000000000000003</v>
      </c>
      <c r="J2" s="41">
        <f>AVERAGE(D2:D4)</f>
        <v>3.7000000000000006</v>
      </c>
      <c r="K2" s="42">
        <v>6.5</v>
      </c>
      <c r="M2" s="40" t="s">
        <v>64</v>
      </c>
      <c r="N2" s="42">
        <v>1.7</v>
      </c>
      <c r="P2" s="38" t="s">
        <v>65</v>
      </c>
      <c r="Q2" s="39">
        <f>AVERAGE(N2:N4)</f>
        <v>1.5333333333333332</v>
      </c>
      <c r="S2" s="70" t="s">
        <v>66</v>
      </c>
      <c r="T2" s="70">
        <v>4.7</v>
      </c>
      <c r="V2" s="71" t="s">
        <v>67</v>
      </c>
      <c r="W2" s="71">
        <v>17.600000000000001</v>
      </c>
    </row>
    <row r="3" spans="1:23" ht="15.75" thickBot="1" x14ac:dyDescent="0.3">
      <c r="A3" s="40" t="s">
        <v>68</v>
      </c>
      <c r="B3">
        <v>4.7</v>
      </c>
      <c r="C3">
        <v>1.7</v>
      </c>
      <c r="D3" s="50">
        <v>3.7</v>
      </c>
      <c r="E3" s="42"/>
      <c r="G3" s="43" t="s">
        <v>69</v>
      </c>
      <c r="H3" s="44" t="s">
        <v>70</v>
      </c>
      <c r="I3" s="45" t="s">
        <v>71</v>
      </c>
      <c r="J3" s="45" t="s">
        <v>72</v>
      </c>
      <c r="K3" s="46"/>
      <c r="M3" s="40" t="s">
        <v>68</v>
      </c>
      <c r="N3" s="42">
        <v>1.4</v>
      </c>
      <c r="P3" s="43" t="s">
        <v>69</v>
      </c>
      <c r="Q3" s="42" t="s">
        <v>73</v>
      </c>
      <c r="S3" s="70"/>
      <c r="T3" s="70">
        <v>3.6</v>
      </c>
      <c r="V3" s="40"/>
      <c r="W3" s="40">
        <v>18.7</v>
      </c>
    </row>
    <row r="4" spans="1:23" x14ac:dyDescent="0.25">
      <c r="A4" s="40" t="s">
        <v>74</v>
      </c>
      <c r="B4">
        <v>3</v>
      </c>
      <c r="C4">
        <v>3.2</v>
      </c>
      <c r="D4" s="50">
        <v>3.8</v>
      </c>
      <c r="E4" s="42"/>
      <c r="G4" s="40" t="s">
        <v>75</v>
      </c>
      <c r="H4" s="47">
        <f>AVERAGE(B7:B9)</f>
        <v>8.7999999999999989</v>
      </c>
      <c r="I4" s="41">
        <f>C10</f>
        <v>7.6000000000000005</v>
      </c>
      <c r="J4" s="41">
        <f>AVERAGE(D7:D9)</f>
        <v>8.7999999999999989</v>
      </c>
      <c r="K4" s="42">
        <v>11.9</v>
      </c>
      <c r="M4" s="40" t="s">
        <v>74</v>
      </c>
      <c r="N4" s="42">
        <v>1.5</v>
      </c>
      <c r="P4" s="40" t="s">
        <v>75</v>
      </c>
      <c r="Q4" s="55">
        <f>AVERAGE(N7:N9)</f>
        <v>3.0333333333333332</v>
      </c>
      <c r="S4" s="70"/>
      <c r="T4" s="70">
        <v>3.2</v>
      </c>
      <c r="V4" s="40" t="s">
        <v>76</v>
      </c>
      <c r="W4" s="72">
        <f>AVERAGE(W2:W3)</f>
        <v>18.149999999999999</v>
      </c>
    </row>
    <row r="5" spans="1:23" ht="15.75" thickBot="1" x14ac:dyDescent="0.3">
      <c r="A5" s="40" t="s">
        <v>65</v>
      </c>
      <c r="B5" s="17">
        <f>AVERAGE(B2:B4)</f>
        <v>3.9666666666666668</v>
      </c>
      <c r="C5" s="41">
        <f>AVERAGE(C2:C4)</f>
        <v>3.3000000000000003</v>
      </c>
      <c r="D5" s="41">
        <f>AVERAGE(D2:D4)</f>
        <v>3.7000000000000006</v>
      </c>
      <c r="E5" s="42">
        <v>6.5</v>
      </c>
      <c r="G5" s="43" t="s">
        <v>77</v>
      </c>
      <c r="H5" s="48" t="s">
        <v>78</v>
      </c>
      <c r="I5" s="45" t="s">
        <v>79</v>
      </c>
      <c r="J5" s="45" t="s">
        <v>80</v>
      </c>
      <c r="K5" s="46"/>
      <c r="M5" s="40" t="s">
        <v>65</v>
      </c>
      <c r="N5" s="42">
        <f>AVERAGE(N2:N4)</f>
        <v>1.5333333333333332</v>
      </c>
      <c r="P5" s="43" t="s">
        <v>77</v>
      </c>
      <c r="Q5" s="67" t="s">
        <v>81</v>
      </c>
      <c r="S5" s="40"/>
      <c r="T5" s="70">
        <v>3.6</v>
      </c>
      <c r="V5" s="43" t="s">
        <v>82</v>
      </c>
      <c r="W5" s="43" t="s">
        <v>83</v>
      </c>
    </row>
    <row r="6" spans="1:23" ht="15.75" thickBot="1" x14ac:dyDescent="0.3">
      <c r="A6" s="43" t="s">
        <v>69</v>
      </c>
      <c r="B6" s="44" t="s">
        <v>70</v>
      </c>
      <c r="C6" s="45" t="s">
        <v>84</v>
      </c>
      <c r="D6" s="45" t="s">
        <v>72</v>
      </c>
      <c r="E6" s="46"/>
      <c r="G6" s="40" t="s">
        <v>85</v>
      </c>
      <c r="H6" s="47">
        <f>AVERAGE(B12:B14)</f>
        <v>12.033333333333333</v>
      </c>
      <c r="I6" s="41">
        <f>C15</f>
        <v>12</v>
      </c>
      <c r="J6" s="41">
        <f>AVERAGE(D12:D14)</f>
        <v>12.700000000000001</v>
      </c>
      <c r="K6" s="42">
        <v>16.5</v>
      </c>
      <c r="M6" s="43" t="s">
        <v>69</v>
      </c>
      <c r="N6" s="42" t="s">
        <v>73</v>
      </c>
      <c r="P6" s="40" t="s">
        <v>85</v>
      </c>
      <c r="Q6" s="40">
        <f>AVERAGE(N12:N14)</f>
        <v>4.5333333333333332</v>
      </c>
      <c r="S6" s="70"/>
      <c r="T6" s="70">
        <v>3.9</v>
      </c>
      <c r="V6" s="55" t="s">
        <v>86</v>
      </c>
      <c r="W6" s="55">
        <v>21</v>
      </c>
    </row>
    <row r="7" spans="1:23" ht="15.75" thickBot="1" x14ac:dyDescent="0.3">
      <c r="A7" s="55" t="s">
        <v>87</v>
      </c>
      <c r="B7" s="56">
        <v>9.1999999999999993</v>
      </c>
      <c r="C7">
        <v>8.5</v>
      </c>
      <c r="D7" s="57">
        <v>8.6999999999999993</v>
      </c>
      <c r="E7" s="58"/>
      <c r="G7" s="40" t="s">
        <v>88</v>
      </c>
      <c r="H7" s="49" t="s">
        <v>89</v>
      </c>
      <c r="I7" s="50" t="s">
        <v>90</v>
      </c>
      <c r="J7" s="50" t="s">
        <v>91</v>
      </c>
      <c r="K7" s="42"/>
      <c r="M7" s="55" t="s">
        <v>87</v>
      </c>
      <c r="N7" s="55">
        <v>3</v>
      </c>
      <c r="P7" s="40" t="s">
        <v>88</v>
      </c>
      <c r="Q7" s="43" t="s">
        <v>92</v>
      </c>
      <c r="S7" s="70" t="s">
        <v>93</v>
      </c>
      <c r="T7" s="70">
        <f>AVERAGE(T2:T6)</f>
        <v>3.8</v>
      </c>
      <c r="V7" s="40"/>
      <c r="W7" s="40">
        <v>23</v>
      </c>
    </row>
    <row r="8" spans="1:23" ht="15.75" thickBot="1" x14ac:dyDescent="0.3">
      <c r="A8" s="40" t="s">
        <v>94</v>
      </c>
      <c r="B8" s="49">
        <v>8.3000000000000007</v>
      </c>
      <c r="C8">
        <v>7.6</v>
      </c>
      <c r="D8" s="50">
        <v>9.6999999999999993</v>
      </c>
      <c r="E8" s="42"/>
      <c r="G8" s="55" t="s">
        <v>95</v>
      </c>
      <c r="H8" s="60">
        <f>AVERAGE(B17:B19)</f>
        <v>14.866666666666665</v>
      </c>
      <c r="I8" s="61">
        <f>C20</f>
        <v>14.6</v>
      </c>
      <c r="J8" s="61">
        <f>AVERAGE(D22:D24)</f>
        <v>20.666666666666668</v>
      </c>
      <c r="K8" s="58">
        <v>27.7</v>
      </c>
      <c r="M8" s="40" t="s">
        <v>94</v>
      </c>
      <c r="N8" s="40">
        <v>2.6</v>
      </c>
      <c r="P8" s="55" t="s">
        <v>95</v>
      </c>
      <c r="Q8" s="42">
        <f>AVERAGE(N17:N19)</f>
        <v>6.666666666666667</v>
      </c>
      <c r="S8" s="70" t="s">
        <v>96</v>
      </c>
      <c r="T8" s="70" t="s">
        <v>97</v>
      </c>
      <c r="V8" s="40"/>
      <c r="W8" s="40">
        <v>21.1</v>
      </c>
    </row>
    <row r="9" spans="1:23" ht="15.75" thickBot="1" x14ac:dyDescent="0.3">
      <c r="A9" s="40" t="s">
        <v>98</v>
      </c>
      <c r="B9" s="49">
        <v>8.9</v>
      </c>
      <c r="C9">
        <v>6.7</v>
      </c>
      <c r="D9" s="50">
        <v>8</v>
      </c>
      <c r="E9" s="42"/>
      <c r="G9" s="43" t="s">
        <v>99</v>
      </c>
      <c r="H9" s="48" t="s">
        <v>100</v>
      </c>
      <c r="I9" s="45" t="s">
        <v>101</v>
      </c>
      <c r="J9" s="45" t="s">
        <v>102</v>
      </c>
      <c r="K9" s="46"/>
      <c r="M9" s="40" t="s">
        <v>98</v>
      </c>
      <c r="N9" s="40">
        <v>3.5</v>
      </c>
      <c r="P9" s="43" t="s">
        <v>99</v>
      </c>
      <c r="Q9" s="43" t="s">
        <v>103</v>
      </c>
      <c r="S9" s="73" t="s">
        <v>104</v>
      </c>
      <c r="T9" s="73">
        <v>5.3</v>
      </c>
      <c r="V9" s="40" t="s">
        <v>105</v>
      </c>
      <c r="W9" s="72">
        <f>AVERAGE(W6:W8)</f>
        <v>21.7</v>
      </c>
    </row>
    <row r="10" spans="1:23" ht="15.75" thickBot="1" x14ac:dyDescent="0.3">
      <c r="A10" s="40" t="s">
        <v>75</v>
      </c>
      <c r="B10" s="47">
        <f>AVERAGE(B7:B9)</f>
        <v>8.7999999999999989</v>
      </c>
      <c r="C10" s="47">
        <f>AVERAGE(C7:C9)</f>
        <v>7.6000000000000005</v>
      </c>
      <c r="D10" s="41">
        <f>AVERAGE(D7:D9)</f>
        <v>8.7999999999999989</v>
      </c>
      <c r="E10" s="42">
        <v>11.9</v>
      </c>
      <c r="G10" s="40" t="s">
        <v>106</v>
      </c>
      <c r="H10" s="47">
        <f>AVERAGE(B22:B24)</f>
        <v>19.2</v>
      </c>
      <c r="I10" s="41">
        <f>C25</f>
        <v>16.833333333333332</v>
      </c>
      <c r="J10" s="41">
        <f>AVERAGE(J7:J9)</f>
        <v>20.666666666666668</v>
      </c>
      <c r="K10" s="42"/>
      <c r="M10" s="40" t="s">
        <v>75</v>
      </c>
      <c r="N10" s="40">
        <f>AVERAGE(N7:N9)</f>
        <v>3.0333333333333332</v>
      </c>
      <c r="P10" s="40" t="s">
        <v>106</v>
      </c>
      <c r="Q10" s="42">
        <f>AVERAGE(N22:N24)</f>
        <v>8.1333333333333346</v>
      </c>
      <c r="S10" s="70"/>
      <c r="T10" s="70">
        <v>5</v>
      </c>
      <c r="V10" s="43" t="s">
        <v>107</v>
      </c>
      <c r="W10" s="43" t="s">
        <v>108</v>
      </c>
    </row>
    <row r="11" spans="1:23" ht="15.75" thickBot="1" x14ac:dyDescent="0.3">
      <c r="A11" s="43" t="s">
        <v>77</v>
      </c>
      <c r="B11" s="48" t="s">
        <v>78</v>
      </c>
      <c r="C11" s="45" t="s">
        <v>109</v>
      </c>
      <c r="D11" s="45" t="s">
        <v>80</v>
      </c>
      <c r="E11" s="46"/>
      <c r="G11" s="40" t="s">
        <v>110</v>
      </c>
      <c r="H11" s="49" t="s">
        <v>111</v>
      </c>
      <c r="I11" s="50" t="s">
        <v>112</v>
      </c>
      <c r="J11" s="50" t="s">
        <v>113</v>
      </c>
      <c r="K11" s="42"/>
      <c r="M11" s="43" t="s">
        <v>77</v>
      </c>
      <c r="N11" s="67" t="s">
        <v>81</v>
      </c>
      <c r="P11" s="40" t="s">
        <v>110</v>
      </c>
      <c r="Q11" s="42" t="s">
        <v>114</v>
      </c>
      <c r="S11" s="70"/>
      <c r="T11" s="70">
        <v>5.6</v>
      </c>
      <c r="V11" s="51" t="s">
        <v>115</v>
      </c>
      <c r="W11" s="51">
        <v>26.6</v>
      </c>
    </row>
    <row r="12" spans="1:23" x14ac:dyDescent="0.25">
      <c r="A12" s="55" t="s">
        <v>116</v>
      </c>
      <c r="B12" s="56">
        <v>11.9</v>
      </c>
      <c r="C12">
        <v>14.1</v>
      </c>
      <c r="D12" s="57">
        <v>13.3</v>
      </c>
      <c r="E12" s="58"/>
      <c r="G12" s="55" t="s">
        <v>117</v>
      </c>
      <c r="H12" s="60">
        <f>AVERAGE(H9:H11)</f>
        <v>19.2</v>
      </c>
      <c r="I12" s="61"/>
      <c r="J12" s="61">
        <f>AVERAGE(D27:D29)</f>
        <v>24.2</v>
      </c>
      <c r="K12" s="58"/>
      <c r="M12" s="55" t="s">
        <v>116</v>
      </c>
      <c r="N12" s="66">
        <v>4.5</v>
      </c>
      <c r="P12" s="55" t="s">
        <v>117</v>
      </c>
      <c r="Q12" s="55">
        <f>AVERAGE(N27:N29)</f>
        <v>9.9666666666666668</v>
      </c>
      <c r="S12" s="70" t="s">
        <v>118</v>
      </c>
      <c r="T12" s="74">
        <f>AVERAGE(T9:T11)</f>
        <v>5.3</v>
      </c>
    </row>
    <row r="13" spans="1:23" ht="15.75" thickBot="1" x14ac:dyDescent="0.3">
      <c r="A13" s="40" t="s">
        <v>119</v>
      </c>
      <c r="B13" s="49">
        <v>11.6</v>
      </c>
      <c r="C13">
        <v>11.9</v>
      </c>
      <c r="D13" s="50">
        <v>12.3</v>
      </c>
      <c r="E13" s="42"/>
      <c r="G13" s="43" t="s">
        <v>120</v>
      </c>
      <c r="H13" s="48" t="s">
        <v>121</v>
      </c>
      <c r="I13" s="45"/>
      <c r="J13" s="45" t="s">
        <v>122</v>
      </c>
      <c r="K13" s="46"/>
      <c r="M13" s="40" t="s">
        <v>119</v>
      </c>
      <c r="N13" s="66">
        <v>4.5999999999999996</v>
      </c>
      <c r="P13" s="43" t="s">
        <v>120</v>
      </c>
      <c r="Q13" s="43" t="s">
        <v>123</v>
      </c>
      <c r="S13" s="75" t="s">
        <v>124</v>
      </c>
      <c r="T13" s="75" t="s">
        <v>125</v>
      </c>
    </row>
    <row r="14" spans="1:23" x14ac:dyDescent="0.25">
      <c r="A14" s="40" t="s">
        <v>126</v>
      </c>
      <c r="B14" s="49">
        <v>12.6</v>
      </c>
      <c r="C14">
        <v>10</v>
      </c>
      <c r="D14" s="50">
        <v>12.5</v>
      </c>
      <c r="E14" s="42"/>
      <c r="G14" s="40" t="s">
        <v>127</v>
      </c>
      <c r="H14" s="47">
        <f>AVERAGE(B32:B34)</f>
        <v>27.866666666666664</v>
      </c>
      <c r="I14" s="41"/>
      <c r="J14" s="41">
        <f>AVERAGE(D32:D34)</f>
        <v>21.366666666666664</v>
      </c>
      <c r="K14" s="42"/>
      <c r="M14" s="40" t="s">
        <v>126</v>
      </c>
      <c r="N14" s="66">
        <v>4.5</v>
      </c>
      <c r="P14" s="40" t="s">
        <v>127</v>
      </c>
      <c r="Q14" s="42">
        <f>AVERAGE(N32:N34)</f>
        <v>12</v>
      </c>
      <c r="S14" s="70" t="s">
        <v>128</v>
      </c>
      <c r="T14" s="70">
        <v>8.3000000000000007</v>
      </c>
    </row>
    <row r="15" spans="1:23" ht="15.75" thickBot="1" x14ac:dyDescent="0.3">
      <c r="A15" s="40" t="s">
        <v>85</v>
      </c>
      <c r="B15" s="47">
        <f>AVERAGE(B12:B14)</f>
        <v>12.033333333333333</v>
      </c>
      <c r="C15" s="47">
        <f>AVERAGE(C12:C14)</f>
        <v>12</v>
      </c>
      <c r="D15" s="41">
        <f>AVERAGE(D12:D14)</f>
        <v>12.700000000000001</v>
      </c>
      <c r="E15" s="42">
        <v>16.5</v>
      </c>
      <c r="G15" s="40" t="s">
        <v>129</v>
      </c>
      <c r="H15" s="49"/>
      <c r="I15" s="50"/>
      <c r="J15" s="41">
        <f>AVERAGE(D32:D33)</f>
        <v>27.05</v>
      </c>
      <c r="K15" s="42"/>
      <c r="M15" s="40" t="s">
        <v>85</v>
      </c>
      <c r="N15" s="42">
        <f>AVERAGE(N12:N14)</f>
        <v>4.5333333333333332</v>
      </c>
      <c r="P15" s="51" t="s">
        <v>130</v>
      </c>
      <c r="Q15" s="54" t="s">
        <v>131</v>
      </c>
      <c r="S15" s="70"/>
      <c r="T15" s="70">
        <v>7.8</v>
      </c>
    </row>
    <row r="16" spans="1:23" ht="16.5" thickTop="1" thickBot="1" x14ac:dyDescent="0.3">
      <c r="A16" s="40" t="s">
        <v>88</v>
      </c>
      <c r="B16" s="49" t="s">
        <v>89</v>
      </c>
      <c r="C16" s="50" t="s">
        <v>132</v>
      </c>
      <c r="D16" s="50" t="s">
        <v>91</v>
      </c>
      <c r="E16" s="42"/>
      <c r="G16" s="51" t="s">
        <v>130</v>
      </c>
      <c r="H16" s="52" t="s">
        <v>133</v>
      </c>
      <c r="I16" s="53"/>
      <c r="J16" s="53" t="s">
        <v>134</v>
      </c>
      <c r="K16" s="54"/>
      <c r="M16" s="40" t="s">
        <v>88</v>
      </c>
      <c r="N16" s="42" t="s">
        <v>92</v>
      </c>
      <c r="S16" s="70" t="s">
        <v>135</v>
      </c>
      <c r="T16" s="74">
        <f>AVERAGE(T14:T15)</f>
        <v>8.0500000000000007</v>
      </c>
    </row>
    <row r="17" spans="1:20" ht="16.5" thickTop="1" thickBot="1" x14ac:dyDescent="0.3">
      <c r="A17" s="55" t="s">
        <v>136</v>
      </c>
      <c r="B17" s="56">
        <v>15.7</v>
      </c>
      <c r="C17">
        <v>14.2</v>
      </c>
      <c r="D17" s="57">
        <v>17.600000000000001</v>
      </c>
      <c r="E17" s="58"/>
      <c r="G17" s="79" t="s">
        <v>137</v>
      </c>
      <c r="I17">
        <f>C42</f>
        <v>35.774999999999999</v>
      </c>
      <c r="M17" s="55" t="s">
        <v>136</v>
      </c>
      <c r="N17" s="55">
        <v>7</v>
      </c>
      <c r="S17" s="75" t="s">
        <v>138</v>
      </c>
      <c r="T17" s="75" t="s">
        <v>139</v>
      </c>
    </row>
    <row r="18" spans="1:20" x14ac:dyDescent="0.25">
      <c r="A18" s="40" t="s">
        <v>140</v>
      </c>
      <c r="B18" s="49">
        <v>14.2</v>
      </c>
      <c r="C18">
        <v>14.5</v>
      </c>
      <c r="D18" s="50">
        <v>15.2</v>
      </c>
      <c r="E18" s="42"/>
      <c r="G18" s="79" t="s">
        <v>141</v>
      </c>
      <c r="I18" t="str">
        <f>C43</f>
        <v>33.2-37.6</v>
      </c>
      <c r="M18" s="40" t="s">
        <v>140</v>
      </c>
      <c r="N18" s="40">
        <v>6.8</v>
      </c>
      <c r="S18" s="70" t="s">
        <v>142</v>
      </c>
      <c r="T18" s="70">
        <v>9.1</v>
      </c>
    </row>
    <row r="19" spans="1:20" x14ac:dyDescent="0.25">
      <c r="A19" s="40" t="s">
        <v>143</v>
      </c>
      <c r="B19" s="49">
        <v>14.7</v>
      </c>
      <c r="C19">
        <v>15.1</v>
      </c>
      <c r="D19" s="50">
        <v>17.2</v>
      </c>
      <c r="E19" s="42"/>
      <c r="M19" s="40" t="s">
        <v>143</v>
      </c>
      <c r="N19" s="40">
        <v>6.2</v>
      </c>
      <c r="S19" s="70"/>
      <c r="T19" s="70">
        <v>10.8</v>
      </c>
    </row>
    <row r="20" spans="1:20" x14ac:dyDescent="0.25">
      <c r="A20" s="40" t="s">
        <v>95</v>
      </c>
      <c r="B20" s="47">
        <f>AVERAGE(B17:B19)</f>
        <v>14.866666666666665</v>
      </c>
      <c r="C20" s="41">
        <f>AVERAGE(C17:C19)</f>
        <v>14.6</v>
      </c>
      <c r="D20" s="41">
        <f>AVERAGE(D17:D19)</f>
        <v>16.666666666666668</v>
      </c>
      <c r="E20" s="42">
        <v>27.7</v>
      </c>
      <c r="M20" s="40" t="s">
        <v>95</v>
      </c>
      <c r="N20" s="40">
        <f>AVERAGE(N17:N19)</f>
        <v>6.666666666666667</v>
      </c>
      <c r="S20" s="70" t="s">
        <v>144</v>
      </c>
      <c r="T20" s="74">
        <f>AVERAGE(T18:T19)</f>
        <v>9.9499999999999993</v>
      </c>
    </row>
    <row r="21" spans="1:20" ht="15.75" thickBot="1" x14ac:dyDescent="0.3">
      <c r="A21" s="43" t="s">
        <v>99</v>
      </c>
      <c r="B21" s="48" t="s">
        <v>100</v>
      </c>
      <c r="C21" s="45" t="s">
        <v>145</v>
      </c>
      <c r="D21" s="45" t="s">
        <v>102</v>
      </c>
      <c r="E21" s="46"/>
      <c r="M21" s="43" t="s">
        <v>99</v>
      </c>
      <c r="N21" s="43" t="s">
        <v>103</v>
      </c>
      <c r="S21" s="51" t="s">
        <v>146</v>
      </c>
      <c r="T21" s="51" t="s">
        <v>147</v>
      </c>
    </row>
    <row r="22" spans="1:20" x14ac:dyDescent="0.25">
      <c r="A22" s="40" t="s">
        <v>148</v>
      </c>
      <c r="B22" s="49">
        <v>19.899999999999999</v>
      </c>
      <c r="C22">
        <v>16</v>
      </c>
      <c r="D22" s="50">
        <v>20.399999999999999</v>
      </c>
      <c r="E22" s="42"/>
      <c r="M22" s="40" t="s">
        <v>148</v>
      </c>
      <c r="N22" s="42">
        <v>7.6</v>
      </c>
    </row>
    <row r="23" spans="1:20" x14ac:dyDescent="0.25">
      <c r="A23" s="40" t="s">
        <v>149</v>
      </c>
      <c r="B23" s="49">
        <v>17.7</v>
      </c>
      <c r="C23">
        <v>15.7</v>
      </c>
      <c r="D23" s="50">
        <v>22.1</v>
      </c>
      <c r="E23" s="42"/>
      <c r="M23" s="40" t="s">
        <v>149</v>
      </c>
      <c r="N23" s="42">
        <v>8.5</v>
      </c>
    </row>
    <row r="24" spans="1:20" x14ac:dyDescent="0.25">
      <c r="A24" s="40" t="s">
        <v>150</v>
      </c>
      <c r="B24" s="49">
        <v>20</v>
      </c>
      <c r="C24">
        <v>18.8</v>
      </c>
      <c r="D24" s="50">
        <v>19.5</v>
      </c>
      <c r="E24" s="42"/>
      <c r="M24" s="40" t="s">
        <v>150</v>
      </c>
      <c r="N24" s="42">
        <v>8.3000000000000007</v>
      </c>
    </row>
    <row r="25" spans="1:20" x14ac:dyDescent="0.25">
      <c r="A25" s="40" t="s">
        <v>106</v>
      </c>
      <c r="B25" s="47">
        <f>AVERAGE(B22:B24)</f>
        <v>19.2</v>
      </c>
      <c r="C25" s="41">
        <f>AVERAGE(C22:C24)</f>
        <v>16.833333333333332</v>
      </c>
      <c r="D25" s="41">
        <f>AVERAGE(D22:D24)</f>
        <v>20.666666666666668</v>
      </c>
      <c r="E25" s="42"/>
      <c r="M25" s="40" t="s">
        <v>106</v>
      </c>
      <c r="N25" s="42">
        <f>AVERAGE(N22:N24)</f>
        <v>8.1333333333333346</v>
      </c>
    </row>
    <row r="26" spans="1:20" ht="15.75" thickBot="1" x14ac:dyDescent="0.3">
      <c r="A26" s="40" t="s">
        <v>110</v>
      </c>
      <c r="B26" s="49" t="s">
        <v>111</v>
      </c>
      <c r="C26" s="50" t="s">
        <v>151</v>
      </c>
      <c r="D26" s="50" t="s">
        <v>113</v>
      </c>
      <c r="E26" s="42"/>
      <c r="M26" s="40" t="s">
        <v>110</v>
      </c>
      <c r="N26" s="42" t="s">
        <v>114</v>
      </c>
    </row>
    <row r="27" spans="1:20" x14ac:dyDescent="0.25">
      <c r="A27" s="55" t="s">
        <v>152</v>
      </c>
      <c r="B27" s="56">
        <v>26.5</v>
      </c>
      <c r="C27" s="57"/>
      <c r="D27" s="57">
        <v>24.4</v>
      </c>
      <c r="E27" s="58"/>
      <c r="M27" s="55" t="s">
        <v>152</v>
      </c>
      <c r="N27" s="55">
        <v>9.8000000000000007</v>
      </c>
    </row>
    <row r="28" spans="1:20" x14ac:dyDescent="0.25">
      <c r="A28" s="40" t="s">
        <v>153</v>
      </c>
      <c r="B28" s="49">
        <v>23.5</v>
      </c>
      <c r="C28" s="50"/>
      <c r="D28" s="50">
        <v>24.2</v>
      </c>
      <c r="E28" s="42"/>
      <c r="M28" s="40" t="s">
        <v>153</v>
      </c>
      <c r="N28" s="40">
        <v>10.1</v>
      </c>
    </row>
    <row r="29" spans="1:20" x14ac:dyDescent="0.25">
      <c r="A29" s="40" t="s">
        <v>154</v>
      </c>
      <c r="B29" s="49">
        <v>25.6</v>
      </c>
      <c r="C29" s="50"/>
      <c r="D29" s="50">
        <v>24</v>
      </c>
      <c r="E29" s="42"/>
      <c r="M29" s="40" t="s">
        <v>154</v>
      </c>
      <c r="N29" s="40">
        <v>10</v>
      </c>
    </row>
    <row r="30" spans="1:20" x14ac:dyDescent="0.25">
      <c r="A30" s="40" t="s">
        <v>117</v>
      </c>
      <c r="B30" s="47">
        <f>AVERAGE(B27:B29)</f>
        <v>25.2</v>
      </c>
      <c r="C30" s="41"/>
      <c r="D30" s="41">
        <f>AVERAGE(D27:D29)</f>
        <v>24.2</v>
      </c>
      <c r="E30" s="42"/>
      <c r="M30" s="40" t="s">
        <v>117</v>
      </c>
      <c r="N30" s="40">
        <f>AVERAGE(N27:N29)</f>
        <v>9.9666666666666668</v>
      </c>
    </row>
    <row r="31" spans="1:20" ht="15.75" thickBot="1" x14ac:dyDescent="0.3">
      <c r="A31" s="43" t="s">
        <v>155</v>
      </c>
      <c r="B31" s="48" t="s">
        <v>121</v>
      </c>
      <c r="C31" s="45"/>
      <c r="D31" s="45" t="s">
        <v>122</v>
      </c>
      <c r="E31" s="46"/>
      <c r="M31" s="43" t="s">
        <v>155</v>
      </c>
      <c r="N31" s="43" t="s">
        <v>123</v>
      </c>
    </row>
    <row r="32" spans="1:20" x14ac:dyDescent="0.25">
      <c r="A32" s="40" t="s">
        <v>156</v>
      </c>
      <c r="B32" s="49">
        <v>28.6</v>
      </c>
      <c r="C32" s="50"/>
      <c r="D32" s="50">
        <v>26.6</v>
      </c>
      <c r="E32" s="42"/>
      <c r="M32" s="40" t="s">
        <v>156</v>
      </c>
      <c r="N32" s="42">
        <v>12.2</v>
      </c>
    </row>
    <row r="33" spans="1:14" x14ac:dyDescent="0.25">
      <c r="A33" s="40" t="s">
        <v>157</v>
      </c>
      <c r="B33" s="49">
        <v>28.4</v>
      </c>
      <c r="C33" s="50"/>
      <c r="D33" s="50">
        <v>27.5</v>
      </c>
      <c r="E33" s="42"/>
      <c r="M33" s="40" t="s">
        <v>157</v>
      </c>
      <c r="N33" s="42">
        <v>12</v>
      </c>
    </row>
    <row r="34" spans="1:14" x14ac:dyDescent="0.25">
      <c r="A34" s="40" t="s">
        <v>158</v>
      </c>
      <c r="B34" s="49">
        <v>26.6</v>
      </c>
      <c r="C34" s="50"/>
      <c r="D34" s="50">
        <v>10</v>
      </c>
      <c r="E34" s="42"/>
      <c r="M34" s="40" t="s">
        <v>158</v>
      </c>
      <c r="N34" s="42">
        <v>11.8</v>
      </c>
    </row>
    <row r="35" spans="1:14" x14ac:dyDescent="0.25">
      <c r="A35" s="40" t="s">
        <v>127</v>
      </c>
      <c r="B35" s="47">
        <f>AVERAGE(B32:B34)</f>
        <v>27.866666666666664</v>
      </c>
      <c r="C35" s="41"/>
      <c r="D35" s="41">
        <f>AVERAGE(D32:D34)</f>
        <v>21.366666666666664</v>
      </c>
      <c r="E35" s="42"/>
      <c r="M35" s="40" t="s">
        <v>127</v>
      </c>
      <c r="N35" s="42">
        <f>AVERAGE(N32:N34)</f>
        <v>12</v>
      </c>
    </row>
    <row r="36" spans="1:14" ht="15.75" thickBot="1" x14ac:dyDescent="0.3">
      <c r="A36" s="40" t="s">
        <v>129</v>
      </c>
      <c r="B36" s="49"/>
      <c r="C36" s="50"/>
      <c r="D36" s="41">
        <f>AVERAGE(D32:D33)</f>
        <v>27.05</v>
      </c>
      <c r="E36" s="42"/>
      <c r="M36" s="51" t="s">
        <v>130</v>
      </c>
      <c r="N36" s="54" t="s">
        <v>131</v>
      </c>
    </row>
    <row r="37" spans="1:14" ht="15.75" thickTop="1" x14ac:dyDescent="0.25">
      <c r="A37" s="40" t="s">
        <v>130</v>
      </c>
      <c r="B37" s="49" t="s">
        <v>133</v>
      </c>
      <c r="C37" s="50"/>
      <c r="D37" s="50" t="s">
        <v>134</v>
      </c>
      <c r="E37" s="42"/>
    </row>
    <row r="38" spans="1:14" x14ac:dyDescent="0.25">
      <c r="A38" s="80" t="s">
        <v>159</v>
      </c>
      <c r="B38" s="81"/>
      <c r="C38" s="81">
        <v>36.4</v>
      </c>
      <c r="D38" s="81"/>
      <c r="E38" s="82"/>
    </row>
    <row r="39" spans="1:14" x14ac:dyDescent="0.25">
      <c r="A39" s="40"/>
      <c r="B39" s="2"/>
      <c r="C39" s="2">
        <v>35.9</v>
      </c>
      <c r="D39" s="2"/>
      <c r="E39" s="42"/>
    </row>
    <row r="40" spans="1:14" x14ac:dyDescent="0.25">
      <c r="A40" s="40"/>
      <c r="B40" s="2"/>
      <c r="C40" s="2">
        <v>33.200000000000003</v>
      </c>
      <c r="D40" s="2"/>
      <c r="E40" s="42"/>
    </row>
    <row r="41" spans="1:14" x14ac:dyDescent="0.25">
      <c r="A41" s="40"/>
      <c r="B41" s="2"/>
      <c r="C41" s="2">
        <v>37.6</v>
      </c>
      <c r="D41" s="2"/>
      <c r="E41" s="42"/>
    </row>
    <row r="42" spans="1:14" x14ac:dyDescent="0.25">
      <c r="A42" s="40" t="s">
        <v>160</v>
      </c>
      <c r="B42" s="2"/>
      <c r="C42" s="20">
        <f>AVERAGE(C38:C41)</f>
        <v>35.774999999999999</v>
      </c>
      <c r="D42" s="2"/>
      <c r="E42" s="42"/>
    </row>
    <row r="43" spans="1:14" ht="15.75" thickBot="1" x14ac:dyDescent="0.3">
      <c r="A43" s="51" t="s">
        <v>141</v>
      </c>
      <c r="B43" s="83"/>
      <c r="C43" s="83" t="s">
        <v>161</v>
      </c>
      <c r="D43" s="83"/>
      <c r="E43" s="54"/>
    </row>
    <row r="44" spans="1:14" ht="15.75" thickTop="1" x14ac:dyDescent="0.25"/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0BA30-AC5A-4FD0-8CF6-09D39E89D668}">
  <dimension ref="A1:B20"/>
  <sheetViews>
    <sheetView topLeftCell="A10" workbookViewId="0">
      <selection activeCell="A2" sqref="A2"/>
    </sheetView>
  </sheetViews>
  <sheetFormatPr defaultRowHeight="15" x14ac:dyDescent="0.25"/>
  <sheetData>
    <row r="1" spans="1:2" x14ac:dyDescent="0.25">
      <c r="B1" t="s">
        <v>162</v>
      </c>
    </row>
    <row r="2" spans="1:2" x14ac:dyDescent="0.25">
      <c r="A2" t="s">
        <v>1</v>
      </c>
      <c r="B2">
        <v>5</v>
      </c>
    </row>
    <row r="3" spans="1:2" x14ac:dyDescent="0.25">
      <c r="B3">
        <v>1.7</v>
      </c>
    </row>
    <row r="4" spans="1:2" x14ac:dyDescent="0.25">
      <c r="B4">
        <v>3.2</v>
      </c>
    </row>
    <row r="5" spans="1:2" x14ac:dyDescent="0.25">
      <c r="A5" t="s">
        <v>2</v>
      </c>
      <c r="B5">
        <v>8.5</v>
      </c>
    </row>
    <row r="6" spans="1:2" x14ac:dyDescent="0.25">
      <c r="B6">
        <v>7.6</v>
      </c>
    </row>
    <row r="7" spans="1:2" x14ac:dyDescent="0.25">
      <c r="B7">
        <v>6.7</v>
      </c>
    </row>
    <row r="8" spans="1:2" x14ac:dyDescent="0.25">
      <c r="A8" t="s">
        <v>3</v>
      </c>
      <c r="B8">
        <v>14.1</v>
      </c>
    </row>
    <row r="9" spans="1:2" x14ac:dyDescent="0.25">
      <c r="B9">
        <v>11.9</v>
      </c>
    </row>
    <row r="10" spans="1:2" x14ac:dyDescent="0.25">
      <c r="B10">
        <v>10</v>
      </c>
    </row>
    <row r="11" spans="1:2" x14ac:dyDescent="0.25">
      <c r="A11" t="s">
        <v>4</v>
      </c>
      <c r="B11">
        <v>14.2</v>
      </c>
    </row>
    <row r="12" spans="1:2" x14ac:dyDescent="0.25">
      <c r="B12">
        <v>14.5</v>
      </c>
    </row>
    <row r="13" spans="1:2" x14ac:dyDescent="0.25">
      <c r="B13">
        <v>15.1</v>
      </c>
    </row>
    <row r="14" spans="1:2" x14ac:dyDescent="0.25">
      <c r="A14" t="s">
        <v>163</v>
      </c>
      <c r="B14">
        <v>16</v>
      </c>
    </row>
    <row r="15" spans="1:2" x14ac:dyDescent="0.25">
      <c r="B15">
        <v>15.7</v>
      </c>
    </row>
    <row r="16" spans="1:2" x14ac:dyDescent="0.25">
      <c r="B16">
        <v>18.8</v>
      </c>
    </row>
    <row r="17" spans="1:2" x14ac:dyDescent="0.25">
      <c r="A17" t="s">
        <v>159</v>
      </c>
      <c r="B17">
        <v>36.4</v>
      </c>
    </row>
    <row r="18" spans="1:2" x14ac:dyDescent="0.25">
      <c r="B18">
        <v>35.9</v>
      </c>
    </row>
    <row r="19" spans="1:2" x14ac:dyDescent="0.25">
      <c r="B19">
        <v>33.200000000000003</v>
      </c>
    </row>
    <row r="20" spans="1:2" x14ac:dyDescent="0.25">
      <c r="B20">
        <v>37.6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a1b4985-4f81-4aab-aac8-628a28039f28">
      <UserInfo>
        <DisplayName>Peter Breidenbach</DisplayName>
        <AccountId>152</AccountId>
        <AccountType/>
      </UserInfo>
      <UserInfo>
        <DisplayName>Jeroen van Wamel (student)</DisplayName>
        <AccountId>75</AccountId>
        <AccountType/>
      </UserInfo>
      <UserInfo>
        <DisplayName>Rex van Deursen</DisplayName>
        <AccountId>200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0950E084C53E4C82A9ED8BF958CAB8" ma:contentTypeVersion="6" ma:contentTypeDescription="Een nieuw document maken." ma:contentTypeScope="" ma:versionID="b8e6b61713a5307a83955a2b9c2c77b0">
  <xsd:schema xmlns:xsd="http://www.w3.org/2001/XMLSchema" xmlns:xs="http://www.w3.org/2001/XMLSchema" xmlns:p="http://schemas.microsoft.com/office/2006/metadata/properties" xmlns:ns2="8b6b6acc-fc75-4dc6-a2a2-a872c4e99891" xmlns:ns3="0a1b4985-4f81-4aab-aac8-628a28039f28" targetNamespace="http://schemas.microsoft.com/office/2006/metadata/properties" ma:root="true" ma:fieldsID="38ba130da984d85730caa2e365de71a6" ns2:_="" ns3:_="">
    <xsd:import namespace="8b6b6acc-fc75-4dc6-a2a2-a872c4e99891"/>
    <xsd:import namespace="0a1b4985-4f81-4aab-aac8-628a28039f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6b6acc-fc75-4dc6-a2a2-a872c4e998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1b4985-4f81-4aab-aac8-628a28039f2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9A5883-C37F-4389-B653-B1A9444BC239}">
  <ds:schemaRefs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8b6b6acc-fc75-4dc6-a2a2-a872c4e99891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0a1b4985-4f81-4aab-aac8-628a28039f28"/>
  </ds:schemaRefs>
</ds:datastoreItem>
</file>

<file path=customXml/itemProps2.xml><?xml version="1.0" encoding="utf-8"?>
<ds:datastoreItem xmlns:ds="http://schemas.openxmlformats.org/officeDocument/2006/customXml" ds:itemID="{FC4EAA13-C34A-454B-B0A4-13B729D5AB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6b6acc-fc75-4dc6-a2a2-a872c4e99891"/>
    <ds:schemaRef ds:uri="0a1b4985-4f81-4aab-aac8-628a28039f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EDE06F-995A-45A6-9343-87EFCDF4CD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Voer info</vt:lpstr>
      <vt:lpstr>Inhoud systemen</vt:lpstr>
      <vt:lpstr>Voertoegift schema</vt:lpstr>
      <vt:lpstr>nieuw voer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zone.college</dc:creator>
  <cp:keywords/>
  <dc:description/>
  <cp:lastModifiedBy>Thijs Rutters</cp:lastModifiedBy>
  <cp:revision/>
  <dcterms:created xsi:type="dcterms:W3CDTF">2017-09-27T07:03:08Z</dcterms:created>
  <dcterms:modified xsi:type="dcterms:W3CDTF">2022-03-10T07:43:57Z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0x010100530950E084C53E4C82A9ED8BF958CAB8</vt:lpwstr>
  </property>
  <property fmtid="{D5CDD505-2E9C-101B-9397-08002B2CF9AE}" pid="3" name="IsMyDocuments">
    <vt:bool>true</vt:bool>
  </property>
</Properties>
</file>