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https://alfacollege.sharepoint.com/sites/TM_BWK_BOL34_RUYT/Gedeelde  documenten/Curriculum/Inrichting curriculum/Uitvoering/1ste jaars/project hoevelaken/"/>
    </mc:Choice>
  </mc:AlternateContent>
  <xr:revisionPtr revIDLastSave="1" documentId="11_487510580D6A5567DD21C5CA1F4F02AC5D3E980A" xr6:coauthVersionLast="46" xr6:coauthVersionMax="46" xr10:uidLastSave="{C553789E-033E-47A8-B1DF-6506EF58778F}"/>
  <bookViews>
    <workbookView xWindow="-110" yWindow="-110" windowWidth="29020" windowHeight="17620" xr2:uid="{00000000-000D-0000-FFFF-FFFF00000000}"/>
  </bookViews>
  <sheets>
    <sheet name="Metselwer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D58" i="1"/>
  <c r="I58" i="1" s="1"/>
  <c r="H45" i="1"/>
  <c r="I47" i="1"/>
  <c r="I49" i="1"/>
  <c r="I51" i="1"/>
  <c r="I52" i="1"/>
  <c r="I46" i="1"/>
  <c r="D50" i="1"/>
  <c r="I50" i="1" s="1"/>
  <c r="H42" i="1"/>
  <c r="F38" i="1"/>
  <c r="I38" i="1" s="1"/>
  <c r="D38" i="1"/>
  <c r="D35" i="1"/>
  <c r="D34" i="1"/>
  <c r="I34" i="1" s="1"/>
  <c r="D31" i="1"/>
  <c r="I31" i="1" s="1"/>
  <c r="D30" i="1"/>
  <c r="I30" i="1" s="1"/>
  <c r="D29" i="1"/>
  <c r="I29" i="1" s="1"/>
  <c r="D28" i="1"/>
  <c r="I28" i="1" s="1"/>
  <c r="D27" i="1"/>
  <c r="I27" i="1" s="1"/>
  <c r="I22" i="1"/>
  <c r="I23" i="1"/>
  <c r="I21" i="1"/>
  <c r="I20" i="1"/>
  <c r="I19" i="1" s="1"/>
  <c r="J15" i="1"/>
  <c r="J16" i="1" s="1"/>
  <c r="H14" i="1"/>
  <c r="H11" i="1"/>
  <c r="H10" i="1"/>
  <c r="I48" i="1" l="1"/>
  <c r="I44" i="1"/>
  <c r="I24" i="1" s="1"/>
  <c r="I26" i="1"/>
  <c r="I32" i="1" l="1"/>
  <c r="I55" i="1" s="1"/>
</calcChain>
</file>

<file path=xl/sharedStrings.xml><?xml version="1.0" encoding="utf-8"?>
<sst xmlns="http://schemas.openxmlformats.org/spreadsheetml/2006/main" count="85" uniqueCount="73">
  <si>
    <t>Onderdeel</t>
  </si>
  <si>
    <t>dikte</t>
  </si>
  <si>
    <t>breedte</t>
  </si>
  <si>
    <t>lengte</t>
  </si>
  <si>
    <t>aantal</t>
  </si>
  <si>
    <t>materiaal soort</t>
  </si>
  <si>
    <t>kleur</t>
  </si>
  <si>
    <t>Onderwerp:</t>
  </si>
  <si>
    <t>Naam:</t>
  </si>
  <si>
    <t>J. Dokter</t>
  </si>
  <si>
    <t>Klas:</t>
  </si>
  <si>
    <t>Datum</t>
  </si>
  <si>
    <t>Project Hoevelaken</t>
  </si>
  <si>
    <t>Uittrekstaat</t>
  </si>
  <si>
    <t>Betonnen paal segment</t>
  </si>
  <si>
    <t>rond</t>
  </si>
  <si>
    <t>Beton</t>
  </si>
  <si>
    <t>Code</t>
  </si>
  <si>
    <t>20.31.21-a</t>
  </si>
  <si>
    <t>verloren ps bekisting fundering hoeken</t>
  </si>
  <si>
    <t>hoogte</t>
  </si>
  <si>
    <t>Polystyreen</t>
  </si>
  <si>
    <t>verloren ps bekisting fundering rechte delen</t>
  </si>
  <si>
    <t>boven beugels</t>
  </si>
  <si>
    <t>onder beugels</t>
  </si>
  <si>
    <t>regels C geschaafd</t>
  </si>
  <si>
    <t>Staal</t>
  </si>
  <si>
    <t>m2</t>
  </si>
  <si>
    <t>m3</t>
  </si>
  <si>
    <t>m1</t>
  </si>
  <si>
    <t>21.31.41-a</t>
  </si>
  <si>
    <t>Fundering/betonwerk</t>
  </si>
  <si>
    <t>Betonmortel fundering</t>
  </si>
  <si>
    <t>betonmortel fundering incl 10%</t>
  </si>
  <si>
    <t>Metselwerk</t>
  </si>
  <si>
    <t>22.31.12-a</t>
  </si>
  <si>
    <t>Voorgevel</t>
  </si>
  <si>
    <t>linker gevel</t>
  </si>
  <si>
    <t>rechtergevel</t>
  </si>
  <si>
    <t>achtergevel</t>
  </si>
  <si>
    <t>Metselwerk met mortel baksteen metselwerk bruto</t>
  </si>
  <si>
    <t>Metselwerk met mortel baksteen metselwerk netto</t>
  </si>
  <si>
    <t>22.42.10-a</t>
  </si>
  <si>
    <t>Gelijmd metselwerk, kalkzandsteen lijmblok binnenspouw bruto</t>
  </si>
  <si>
    <t>Gelijmd metselwerk, kalkzandsteen lijmblok binnenspouw netto</t>
  </si>
  <si>
    <t>woningscheidende muur</t>
  </si>
  <si>
    <t>Metselwerk binnenwanden</t>
  </si>
  <si>
    <t>22.84.30-a</t>
  </si>
  <si>
    <t>Kunststof vochtkeirngstrook, kunststoffolie, DPC</t>
  </si>
  <si>
    <t>Vooraf vervaardigde steenachtige elementen</t>
  </si>
  <si>
    <t>23.42.31-a</t>
  </si>
  <si>
    <t>Betonnen liggervloer met vulelementen, begane grond</t>
  </si>
  <si>
    <t>23.70.21-a</t>
  </si>
  <si>
    <t>Betonband, kantplank onder de deurkozijnen</t>
  </si>
  <si>
    <t>Metaalconstructie</t>
  </si>
  <si>
    <t>25.32.31-a</t>
  </si>
  <si>
    <t>Stalen latei, Vebo staal, LA, bovenzijde kozijnen</t>
  </si>
  <si>
    <t>Kozijnen, ramen en deuren</t>
  </si>
  <si>
    <t>30.31.11-a</t>
  </si>
  <si>
    <t>Houten stelkozijnen/stellat</t>
  </si>
  <si>
    <t>30.32.11-a .01</t>
  </si>
  <si>
    <t>Buitendeurkozijnen enkel</t>
  </si>
  <si>
    <t>30.32.11-a .02</t>
  </si>
  <si>
    <t>Buitendeurkozijnen dubbel</t>
  </si>
  <si>
    <t>Buitenraamkozijnen</t>
  </si>
  <si>
    <t>Stukadoorswerk</t>
  </si>
  <si>
    <t>40.40.20-a</t>
  </si>
  <si>
    <t>Pleisterwerk</t>
  </si>
  <si>
    <t>Tegelwerk</t>
  </si>
  <si>
    <t>41.32.12-a</t>
  </si>
  <si>
    <t>41.42.12-a</t>
  </si>
  <si>
    <t>Wandtegelwerk, toiletten</t>
  </si>
  <si>
    <t>Vloertegelwerk, toiletten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</si>
</sst>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4" x14ac:knownFonts="1">
    <font>
      <sz val="10"/>
      <color theme="1"/>
      <name val="Trebuchet MS"/>
      <family val="2"/>
    </font>
    <font>
      <b/>
      <sz val="16"/>
      <color theme="1"/>
      <name val="Trebuchet MS"/>
      <family val="2"/>
    </font>
    <font>
      <u/>
      <sz val="10"/>
      <color theme="1"/>
      <name val="Trebuchet MS"/>
      <family val="2"/>
    </font>
    <font>
      <sz val="10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/>
    <xf numFmtId="14" fontId="0" fillId="0" borderId="6" xfId="0" applyNumberFormat="1" applyBorder="1" applyAlignment="1"/>
    <xf numFmtId="0" fontId="0" fillId="0" borderId="5" xfId="0" applyBorder="1"/>
    <xf numFmtId="0" fontId="0" fillId="0" borderId="6" xfId="0" applyBorder="1"/>
    <xf numFmtId="0" fontId="0" fillId="0" borderId="6" xfId="0" applyBorder="1" applyAlignment="1"/>
    <xf numFmtId="43" fontId="0" fillId="0" borderId="1" xfId="1" applyFont="1" applyBorder="1"/>
    <xf numFmtId="43" fontId="0" fillId="0" borderId="1" xfId="0" applyNumberFormat="1" applyBorder="1"/>
    <xf numFmtId="2" fontId="0" fillId="0" borderId="1" xfId="0" applyNumberFormat="1" applyBorder="1"/>
    <xf numFmtId="2" fontId="0" fillId="0" borderId="1" xfId="0" applyNumberFormat="1" applyBorder="1" applyAlignment="1">
      <alignment horizontal="left" indent="2"/>
    </xf>
    <xf numFmtId="0" fontId="0" fillId="0" borderId="0" xfId="0" applyBorder="1"/>
    <xf numFmtId="0" fontId="0" fillId="0" borderId="0" xfId="0" applyFill="1" applyBorder="1"/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1"/>
  <sheetViews>
    <sheetView tabSelected="1" zoomScaleNormal="100" workbookViewId="0">
      <pane xSplit="16" ySplit="7" topLeftCell="Q8" activePane="bottomRight" state="frozen"/>
      <selection pane="topRight" activeCell="L1" sqref="L1"/>
      <selection pane="bottomLeft" activeCell="A12" sqref="A12"/>
      <selection pane="bottomRight" activeCell="E38" sqref="E38"/>
    </sheetView>
  </sheetViews>
  <sheetFormatPr defaultRowHeight="13.5" x14ac:dyDescent="0.35"/>
  <cols>
    <col min="1" max="1" width="10.09765625" bestFit="1" customWidth="1"/>
    <col min="2" max="2" width="49.8984375" customWidth="1"/>
    <col min="3" max="3" width="12" bestFit="1" customWidth="1"/>
    <col min="8" max="8" width="10.69921875" bestFit="1" customWidth="1"/>
    <col min="11" max="11" width="14" bestFit="1" customWidth="1"/>
    <col min="12" max="12" width="9.3984375" bestFit="1" customWidth="1"/>
  </cols>
  <sheetData>
    <row r="1" spans="1:12" ht="15" customHeight="1" x14ac:dyDescent="0.35">
      <c r="A1" s="18" t="s">
        <v>13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20"/>
    </row>
    <row r="2" spans="1:12" ht="15" customHeight="1" x14ac:dyDescent="0.35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3"/>
    </row>
    <row r="3" spans="1:12" x14ac:dyDescent="0.35">
      <c r="A3" s="24" t="s">
        <v>8</v>
      </c>
      <c r="B3" s="25"/>
      <c r="C3" s="25" t="s">
        <v>9</v>
      </c>
      <c r="D3" s="25"/>
      <c r="E3" s="1"/>
      <c r="F3" s="2" t="s">
        <v>10</v>
      </c>
      <c r="G3" s="3">
        <v>2</v>
      </c>
      <c r="H3" s="3"/>
      <c r="I3" s="3"/>
      <c r="J3" s="3"/>
      <c r="K3" s="3" t="s">
        <v>11</v>
      </c>
      <c r="L3" s="4">
        <v>43011</v>
      </c>
    </row>
    <row r="4" spans="1:12" x14ac:dyDescent="0.35">
      <c r="A4" s="26"/>
      <c r="B4" s="27"/>
      <c r="C4" s="3"/>
      <c r="D4" s="3"/>
      <c r="E4" s="3"/>
      <c r="F4" s="3"/>
      <c r="G4" s="3"/>
      <c r="H4" s="3"/>
      <c r="I4" s="3"/>
      <c r="J4" s="3"/>
      <c r="K4" s="3"/>
      <c r="L4" s="7"/>
    </row>
    <row r="5" spans="1:12" x14ac:dyDescent="0.35">
      <c r="A5" s="24" t="s">
        <v>7</v>
      </c>
      <c r="B5" s="25"/>
      <c r="C5" s="25" t="s">
        <v>12</v>
      </c>
      <c r="D5" s="25"/>
      <c r="E5" s="25"/>
      <c r="F5" s="25"/>
      <c r="G5" s="25"/>
      <c r="H5" s="25"/>
      <c r="I5" s="25"/>
      <c r="J5" s="25"/>
      <c r="K5" s="25"/>
      <c r="L5" s="29"/>
    </row>
    <row r="6" spans="1:12" x14ac:dyDescent="0.35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8"/>
    </row>
    <row r="7" spans="1:12" x14ac:dyDescent="0.35">
      <c r="A7" s="5" t="s">
        <v>17</v>
      </c>
      <c r="B7" s="2" t="s">
        <v>0</v>
      </c>
      <c r="C7" s="2" t="s">
        <v>1</v>
      </c>
      <c r="D7" s="2" t="s">
        <v>2</v>
      </c>
      <c r="E7" s="2" t="s">
        <v>20</v>
      </c>
      <c r="F7" s="2" t="s">
        <v>3</v>
      </c>
      <c r="G7" s="2" t="s">
        <v>4</v>
      </c>
      <c r="H7" s="2" t="s">
        <v>29</v>
      </c>
      <c r="I7" s="2" t="s">
        <v>27</v>
      </c>
      <c r="J7" s="2" t="s">
        <v>28</v>
      </c>
      <c r="K7" s="2" t="s">
        <v>5</v>
      </c>
      <c r="L7" s="6" t="s">
        <v>6</v>
      </c>
    </row>
    <row r="8" spans="1:12" x14ac:dyDescent="0.35">
      <c r="A8" s="14" t="s">
        <v>31</v>
      </c>
      <c r="B8" s="17"/>
      <c r="C8" s="2"/>
      <c r="D8" s="2"/>
      <c r="E8" s="2"/>
      <c r="F8" s="2"/>
      <c r="G8" s="2"/>
      <c r="H8" s="2"/>
      <c r="I8" s="2"/>
      <c r="J8" s="2"/>
      <c r="K8" s="2"/>
      <c r="L8" s="6"/>
    </row>
    <row r="9" spans="1:12" x14ac:dyDescent="0.35">
      <c r="A9" s="5" t="s">
        <v>18</v>
      </c>
      <c r="B9" s="2" t="s">
        <v>14</v>
      </c>
      <c r="C9" s="2">
        <v>0.35</v>
      </c>
      <c r="D9" s="2" t="s">
        <v>15</v>
      </c>
      <c r="E9" s="2"/>
      <c r="F9" s="2">
        <v>6</v>
      </c>
      <c r="G9" s="2">
        <v>17</v>
      </c>
      <c r="H9" s="2"/>
      <c r="I9" s="2"/>
      <c r="J9" s="2"/>
      <c r="K9" s="2" t="s">
        <v>16</v>
      </c>
      <c r="L9" s="6"/>
    </row>
    <row r="10" spans="1:12" x14ac:dyDescent="0.35">
      <c r="A10" s="5" t="s">
        <v>30</v>
      </c>
      <c r="B10" s="2" t="s">
        <v>19</v>
      </c>
      <c r="C10" s="2"/>
      <c r="D10" s="2">
        <v>0.45</v>
      </c>
      <c r="E10" s="2">
        <v>0.5</v>
      </c>
      <c r="F10" s="2">
        <v>1.2</v>
      </c>
      <c r="G10" s="2">
        <v>8</v>
      </c>
      <c r="H10" s="2">
        <f>SUM(F10*G10)</f>
        <v>9.6</v>
      </c>
      <c r="I10" s="2"/>
      <c r="J10" s="2"/>
      <c r="K10" s="2" t="s">
        <v>21</v>
      </c>
      <c r="L10" s="6"/>
    </row>
    <row r="11" spans="1:12" x14ac:dyDescent="0.35">
      <c r="A11" s="5"/>
      <c r="B11" s="2" t="s">
        <v>22</v>
      </c>
      <c r="C11" s="2"/>
      <c r="D11" s="2">
        <v>0.45</v>
      </c>
      <c r="E11" s="2">
        <v>0.5</v>
      </c>
      <c r="F11" s="2">
        <v>1.2</v>
      </c>
      <c r="G11" s="2">
        <v>37</v>
      </c>
      <c r="H11" s="2">
        <f>SUM(F11*G11)</f>
        <v>44.4</v>
      </c>
      <c r="I11" s="2"/>
      <c r="J11" s="2"/>
      <c r="K11" s="2" t="s">
        <v>21</v>
      </c>
      <c r="L11" s="6"/>
    </row>
    <row r="12" spans="1:12" x14ac:dyDescent="0.35">
      <c r="A12" s="5"/>
      <c r="B12" s="2" t="s">
        <v>24</v>
      </c>
      <c r="C12" s="2"/>
      <c r="D12" s="2"/>
      <c r="E12" s="2"/>
      <c r="F12" s="2"/>
      <c r="G12" s="2">
        <v>90</v>
      </c>
      <c r="H12" s="2"/>
      <c r="I12" s="2"/>
      <c r="J12" s="2"/>
      <c r="K12" s="2" t="s">
        <v>26</v>
      </c>
      <c r="L12" s="6"/>
    </row>
    <row r="13" spans="1:12" x14ac:dyDescent="0.35">
      <c r="A13" s="5"/>
      <c r="B13" s="2" t="s">
        <v>23</v>
      </c>
      <c r="C13" s="2"/>
      <c r="D13" s="2"/>
      <c r="E13" s="2"/>
      <c r="F13" s="2"/>
      <c r="G13" s="2">
        <v>90</v>
      </c>
      <c r="H13" s="2"/>
      <c r="I13" s="2"/>
      <c r="J13" s="2"/>
      <c r="K13" s="2" t="s">
        <v>26</v>
      </c>
      <c r="L13" s="6"/>
    </row>
    <row r="14" spans="1:12" x14ac:dyDescent="0.35">
      <c r="A14" s="5"/>
      <c r="B14" s="2" t="s">
        <v>25</v>
      </c>
      <c r="C14" s="2">
        <v>0.05</v>
      </c>
      <c r="D14" s="2">
        <v>7.4999999999999997E-2</v>
      </c>
      <c r="E14" s="2"/>
      <c r="F14" s="2">
        <v>2.7</v>
      </c>
      <c r="G14" s="2">
        <v>61</v>
      </c>
      <c r="H14" s="2">
        <f>SUM(F14*G14)</f>
        <v>164.70000000000002</v>
      </c>
      <c r="I14" s="2"/>
      <c r="J14" s="2"/>
      <c r="K14" s="2"/>
      <c r="L14" s="6"/>
    </row>
    <row r="15" spans="1:12" x14ac:dyDescent="0.35">
      <c r="A15" s="5"/>
      <c r="B15" s="2" t="s">
        <v>32</v>
      </c>
      <c r="C15" s="2"/>
      <c r="D15" s="2">
        <v>0.45</v>
      </c>
      <c r="E15" s="2">
        <v>0.5</v>
      </c>
      <c r="F15" s="2">
        <v>50.88</v>
      </c>
      <c r="G15" s="2"/>
      <c r="H15" s="2"/>
      <c r="I15" s="2"/>
      <c r="J15" s="8">
        <f>SUM(D15*E15*F15)</f>
        <v>11.448</v>
      </c>
      <c r="K15" s="2"/>
      <c r="L15" s="6"/>
    </row>
    <row r="16" spans="1:12" x14ac:dyDescent="0.35">
      <c r="A16" s="5"/>
      <c r="B16" s="2" t="s">
        <v>33</v>
      </c>
      <c r="C16" s="2"/>
      <c r="D16" s="2"/>
      <c r="E16" s="2"/>
      <c r="F16" s="2"/>
      <c r="G16" s="2"/>
      <c r="H16" s="2"/>
      <c r="I16" s="2"/>
      <c r="J16" s="9">
        <f>SUM(J15*1.1)</f>
        <v>12.592800000000002</v>
      </c>
      <c r="K16" s="2"/>
      <c r="L16" s="6"/>
    </row>
    <row r="17" spans="1:12" x14ac:dyDescent="0.35">
      <c r="A17" s="5"/>
      <c r="B17" s="2"/>
      <c r="C17" s="2"/>
      <c r="D17" s="2"/>
      <c r="E17" s="2"/>
      <c r="F17" s="2"/>
      <c r="G17" s="2"/>
      <c r="H17" s="2"/>
      <c r="I17" s="2"/>
      <c r="J17" s="2"/>
      <c r="K17" s="2"/>
      <c r="L17" s="6"/>
    </row>
    <row r="18" spans="1:12" x14ac:dyDescent="0.35">
      <c r="A18" s="14" t="s">
        <v>34</v>
      </c>
      <c r="B18" s="15"/>
      <c r="C18" s="2"/>
      <c r="D18" s="2"/>
      <c r="E18" s="2"/>
      <c r="F18" s="2"/>
      <c r="G18" s="2"/>
      <c r="H18" s="2"/>
      <c r="I18" s="2"/>
      <c r="J18" s="2"/>
      <c r="K18" s="2"/>
      <c r="L18" s="6"/>
    </row>
    <row r="19" spans="1:12" x14ac:dyDescent="0.35">
      <c r="A19" s="5" t="s">
        <v>35</v>
      </c>
      <c r="B19" s="2" t="s">
        <v>40</v>
      </c>
      <c r="C19" s="2"/>
      <c r="D19" s="2"/>
      <c r="E19" s="2"/>
      <c r="F19" s="2"/>
      <c r="G19" s="2"/>
      <c r="H19" s="2"/>
      <c r="I19" s="10">
        <f>SUM(I20:I23)</f>
        <v>150.42000000000002</v>
      </c>
      <c r="J19" s="2"/>
      <c r="K19" s="2"/>
      <c r="L19" s="6"/>
    </row>
    <row r="20" spans="1:12" x14ac:dyDescent="0.35">
      <c r="A20" s="5"/>
      <c r="B20" s="2" t="s">
        <v>36</v>
      </c>
      <c r="C20" s="2"/>
      <c r="D20" s="2">
        <v>11.82</v>
      </c>
      <c r="E20" s="2">
        <v>3.45</v>
      </c>
      <c r="F20" s="2"/>
      <c r="G20" s="2"/>
      <c r="H20" s="2"/>
      <c r="I20" s="10">
        <f>SUM(D20*E20)</f>
        <v>40.779000000000003</v>
      </c>
      <c r="J20" s="2"/>
      <c r="K20" s="2"/>
      <c r="L20" s="6"/>
    </row>
    <row r="21" spans="1:12" x14ac:dyDescent="0.35">
      <c r="A21" s="5"/>
      <c r="B21" s="2" t="s">
        <v>37</v>
      </c>
      <c r="C21" s="2"/>
      <c r="D21" s="2">
        <v>9.98</v>
      </c>
      <c r="E21" s="2">
        <v>3.45</v>
      </c>
      <c r="F21" s="2"/>
      <c r="G21" s="2"/>
      <c r="H21" s="2"/>
      <c r="I21" s="10">
        <f>SUM(D21*E21)</f>
        <v>34.431000000000004</v>
      </c>
      <c r="J21" s="2"/>
      <c r="K21" s="2"/>
      <c r="L21" s="6"/>
    </row>
    <row r="22" spans="1:12" x14ac:dyDescent="0.35">
      <c r="A22" s="5"/>
      <c r="B22" s="2" t="s">
        <v>38</v>
      </c>
      <c r="C22" s="2"/>
      <c r="D22" s="2">
        <v>11.82</v>
      </c>
      <c r="E22" s="2">
        <v>3.45</v>
      </c>
      <c r="F22" s="2"/>
      <c r="G22" s="2"/>
      <c r="H22" s="2"/>
      <c r="I22" s="10">
        <f t="shared" ref="I22:I23" si="0">SUM(D22*E22)</f>
        <v>40.779000000000003</v>
      </c>
      <c r="J22" s="2"/>
      <c r="K22" s="2"/>
      <c r="L22" s="6"/>
    </row>
    <row r="23" spans="1:12" x14ac:dyDescent="0.35">
      <c r="A23" s="5"/>
      <c r="B23" s="2" t="s">
        <v>39</v>
      </c>
      <c r="C23" s="2"/>
      <c r="D23" s="2">
        <v>9.98</v>
      </c>
      <c r="E23" s="2">
        <v>3.45</v>
      </c>
      <c r="F23" s="2"/>
      <c r="G23" s="2"/>
      <c r="H23" s="2"/>
      <c r="I23" s="10">
        <f t="shared" si="0"/>
        <v>34.431000000000004</v>
      </c>
      <c r="J23" s="2"/>
      <c r="K23" s="2"/>
      <c r="L23" s="6"/>
    </row>
    <row r="24" spans="1:12" x14ac:dyDescent="0.35">
      <c r="A24" s="5"/>
      <c r="B24" s="2" t="s">
        <v>41</v>
      </c>
      <c r="C24" s="2"/>
      <c r="D24" s="2"/>
      <c r="E24" s="2"/>
      <c r="F24" s="2"/>
      <c r="G24" s="2"/>
      <c r="H24" s="2"/>
      <c r="I24" s="10">
        <f>I19-I44</f>
        <v>84.647552000000019</v>
      </c>
      <c r="J24" s="2"/>
      <c r="K24" s="2"/>
      <c r="L24" s="6"/>
    </row>
    <row r="25" spans="1:12" x14ac:dyDescent="0.35">
      <c r="A25" s="5"/>
      <c r="B25" s="2"/>
      <c r="C25" s="2"/>
      <c r="D25" s="2"/>
      <c r="E25" s="2"/>
      <c r="F25" s="2"/>
      <c r="G25" s="2"/>
      <c r="H25" s="2"/>
      <c r="I25" s="2"/>
      <c r="J25" s="2"/>
      <c r="K25" s="2"/>
      <c r="L25" s="6"/>
    </row>
    <row r="26" spans="1:12" x14ac:dyDescent="0.35">
      <c r="A26" s="5" t="s">
        <v>42</v>
      </c>
      <c r="B26" s="2" t="s">
        <v>43</v>
      </c>
      <c r="C26" s="2"/>
      <c r="D26" s="2"/>
      <c r="E26" s="2"/>
      <c r="F26" s="2"/>
      <c r="G26" s="2"/>
      <c r="H26" s="2"/>
      <c r="I26" s="10">
        <f>SUM(I27:I31)</f>
        <v>139.64400000000001</v>
      </c>
      <c r="J26" s="2"/>
      <c r="K26" s="2"/>
      <c r="L26" s="6"/>
    </row>
    <row r="27" spans="1:12" x14ac:dyDescent="0.35">
      <c r="A27" s="5"/>
      <c r="B27" s="2" t="s">
        <v>36</v>
      </c>
      <c r="C27" s="2"/>
      <c r="D27" s="2">
        <f>SUM(8.834+2.626-0.36)</f>
        <v>11.1</v>
      </c>
      <c r="E27" s="2">
        <v>2.7</v>
      </c>
      <c r="F27" s="2"/>
      <c r="G27" s="2"/>
      <c r="H27" s="2"/>
      <c r="I27" s="10">
        <f>SUM(D27*E27)</f>
        <v>29.970000000000002</v>
      </c>
      <c r="J27" s="2"/>
      <c r="K27" s="2"/>
      <c r="L27" s="6"/>
    </row>
    <row r="28" spans="1:12" x14ac:dyDescent="0.35">
      <c r="A28" s="5"/>
      <c r="B28" s="2" t="s">
        <v>37</v>
      </c>
      <c r="C28" s="2"/>
      <c r="D28" s="2">
        <f>SUM(9.31-0.1)</f>
        <v>9.2100000000000009</v>
      </c>
      <c r="E28" s="2">
        <v>2.7</v>
      </c>
      <c r="F28" s="2"/>
      <c r="G28" s="2"/>
      <c r="H28" s="2"/>
      <c r="I28" s="10">
        <f t="shared" ref="I28:I30" si="1">SUM(D28*E28)</f>
        <v>24.867000000000004</v>
      </c>
      <c r="J28" s="2"/>
      <c r="K28" s="2"/>
      <c r="L28" s="6"/>
    </row>
    <row r="29" spans="1:12" x14ac:dyDescent="0.35">
      <c r="A29" s="5"/>
      <c r="B29" s="2" t="s">
        <v>38</v>
      </c>
      <c r="C29" s="2"/>
      <c r="D29" s="2">
        <f>SUM(8.834+2.626-0.36)</f>
        <v>11.1</v>
      </c>
      <c r="E29" s="2">
        <v>2.7</v>
      </c>
      <c r="F29" s="2"/>
      <c r="G29" s="2"/>
      <c r="H29" s="2"/>
      <c r="I29" s="10">
        <f t="shared" si="1"/>
        <v>29.970000000000002</v>
      </c>
      <c r="J29" s="2"/>
      <c r="K29" s="2"/>
      <c r="L29" s="6"/>
    </row>
    <row r="30" spans="1:12" x14ac:dyDescent="0.35">
      <c r="A30" s="5"/>
      <c r="B30" s="2" t="s">
        <v>39</v>
      </c>
      <c r="C30" s="2"/>
      <c r="D30" s="2">
        <f>SUM(9.31-0.1)</f>
        <v>9.2100000000000009</v>
      </c>
      <c r="E30" s="2">
        <v>2.7</v>
      </c>
      <c r="F30" s="2"/>
      <c r="G30" s="2"/>
      <c r="H30" s="2"/>
      <c r="I30" s="10">
        <f t="shared" si="1"/>
        <v>24.867000000000004</v>
      </c>
      <c r="J30" s="2"/>
      <c r="K30" s="2"/>
      <c r="L30" s="6"/>
    </row>
    <row r="31" spans="1:12" x14ac:dyDescent="0.35">
      <c r="A31" s="5"/>
      <c r="B31" s="2" t="s">
        <v>45</v>
      </c>
      <c r="C31" s="2"/>
      <c r="D31" s="2">
        <f>SUM(8.834+2.626-0.36)</f>
        <v>11.1</v>
      </c>
      <c r="E31" s="2">
        <v>2.7</v>
      </c>
      <c r="F31" s="2"/>
      <c r="G31" s="2"/>
      <c r="H31" s="2"/>
      <c r="I31" s="10">
        <f t="shared" ref="I31" si="2">SUM(D31*E31)</f>
        <v>29.970000000000002</v>
      </c>
      <c r="J31" s="2"/>
      <c r="K31" s="2"/>
      <c r="L31" s="6"/>
    </row>
    <row r="32" spans="1:12" x14ac:dyDescent="0.35">
      <c r="A32" s="5"/>
      <c r="B32" s="2" t="s">
        <v>44</v>
      </c>
      <c r="C32" s="2"/>
      <c r="D32" s="2"/>
      <c r="E32" s="2"/>
      <c r="F32" s="2"/>
      <c r="G32" s="2"/>
      <c r="H32" s="2"/>
      <c r="I32" s="10">
        <f>I26-I44</f>
        <v>73.871552000000008</v>
      </c>
      <c r="J32" s="2"/>
      <c r="K32" s="2"/>
      <c r="L32" s="6"/>
    </row>
    <row r="33" spans="1:12" x14ac:dyDescent="0.35">
      <c r="A33" s="5"/>
      <c r="B33" s="2"/>
      <c r="C33" s="2"/>
      <c r="D33" s="2"/>
      <c r="E33" s="2"/>
      <c r="F33" s="2"/>
      <c r="G33" s="2"/>
      <c r="H33" s="2"/>
      <c r="I33" s="2"/>
      <c r="J33" s="2"/>
      <c r="K33" s="2"/>
      <c r="L33" s="6"/>
    </row>
    <row r="34" spans="1:12" x14ac:dyDescent="0.35">
      <c r="A34" s="5" t="s">
        <v>42</v>
      </c>
      <c r="B34" s="2" t="s">
        <v>46</v>
      </c>
      <c r="C34" s="2"/>
      <c r="D34" s="2">
        <f>SUM(1.55+0.6+3.11+0.99+0.6+0.99+3.11+0.6+0.99+2+1.55)</f>
        <v>16.09</v>
      </c>
      <c r="E34" s="2">
        <v>2.7</v>
      </c>
      <c r="F34" s="2"/>
      <c r="G34" s="2"/>
      <c r="H34" s="2"/>
      <c r="I34" s="10">
        <f>SUM(D34*E34)</f>
        <v>43.443000000000005</v>
      </c>
      <c r="J34" s="2"/>
      <c r="K34" s="2"/>
      <c r="L34" s="6"/>
    </row>
    <row r="35" spans="1:12" x14ac:dyDescent="0.35">
      <c r="A35" s="5" t="s">
        <v>47</v>
      </c>
      <c r="B35" s="2" t="s">
        <v>48</v>
      </c>
      <c r="C35" s="2"/>
      <c r="D35" s="2">
        <f>SUM(D20+D21+D22+D23)</f>
        <v>43.600000000000009</v>
      </c>
      <c r="E35" s="2"/>
      <c r="F35" s="2"/>
      <c r="G35" s="2"/>
      <c r="H35" s="2"/>
      <c r="I35" s="2"/>
      <c r="J35" s="2"/>
      <c r="K35" s="2"/>
      <c r="L35" s="6"/>
    </row>
    <row r="36" spans="1:12" x14ac:dyDescent="0.35">
      <c r="A36" s="5"/>
      <c r="B36" s="2"/>
      <c r="C36" s="2"/>
      <c r="D36" s="2"/>
      <c r="E36" s="2"/>
      <c r="F36" s="2"/>
      <c r="G36" s="2"/>
      <c r="H36" s="2"/>
      <c r="I36" s="2"/>
      <c r="J36" s="2"/>
      <c r="K36" s="2"/>
      <c r="L36" s="6"/>
    </row>
    <row r="37" spans="1:12" x14ac:dyDescent="0.35">
      <c r="A37" s="5" t="s">
        <v>49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6"/>
    </row>
    <row r="38" spans="1:12" x14ac:dyDescent="0.35">
      <c r="A38" s="5" t="s">
        <v>50</v>
      </c>
      <c r="B38" s="2" t="s">
        <v>51</v>
      </c>
      <c r="C38" s="2"/>
      <c r="D38" s="2">
        <f>5.435*2</f>
        <v>10.87</v>
      </c>
      <c r="E38" s="2"/>
      <c r="F38" s="2">
        <f>9.3*2</f>
        <v>18.600000000000001</v>
      </c>
      <c r="G38" s="2"/>
      <c r="H38" s="2"/>
      <c r="I38" s="2">
        <f>SUM(D38*F38)</f>
        <v>202.18199999999999</v>
      </c>
      <c r="J38" s="2"/>
      <c r="K38" s="2"/>
      <c r="L38" s="6"/>
    </row>
    <row r="39" spans="1:12" x14ac:dyDescent="0.35">
      <c r="A39" s="5" t="s">
        <v>52</v>
      </c>
      <c r="B39" s="2" t="s">
        <v>53</v>
      </c>
      <c r="C39" s="2"/>
      <c r="D39" s="2">
        <v>1.2</v>
      </c>
      <c r="E39" s="2"/>
      <c r="F39" s="2"/>
      <c r="G39" s="2">
        <v>6</v>
      </c>
      <c r="H39" s="2"/>
      <c r="I39" s="2"/>
      <c r="J39" s="2"/>
      <c r="K39" s="2"/>
      <c r="L39" s="6"/>
    </row>
    <row r="40" spans="1:12" x14ac:dyDescent="0.35">
      <c r="A40" s="5"/>
      <c r="B40" s="2"/>
      <c r="C40" s="2"/>
      <c r="D40" s="2"/>
      <c r="E40" s="2"/>
      <c r="F40" s="2"/>
      <c r="G40" s="2"/>
      <c r="H40" s="2"/>
      <c r="I40" s="2"/>
      <c r="J40" s="2"/>
      <c r="K40" s="2"/>
      <c r="L40" s="6"/>
    </row>
    <row r="41" spans="1:12" x14ac:dyDescent="0.35">
      <c r="A41" s="5" t="s">
        <v>54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6"/>
    </row>
    <row r="42" spans="1:12" x14ac:dyDescent="0.35">
      <c r="A42" s="5" t="s">
        <v>55</v>
      </c>
      <c r="B42" s="2" t="s">
        <v>56</v>
      </c>
      <c r="C42" s="2"/>
      <c r="D42" s="2"/>
      <c r="E42" s="2"/>
      <c r="F42" s="2"/>
      <c r="G42" s="2"/>
      <c r="H42" s="11">
        <f>SUM(4.36+4.36+4.67+9.034+2.2+2.2)</f>
        <v>26.823999999999998</v>
      </c>
      <c r="I42" s="2"/>
      <c r="J42" s="2"/>
      <c r="K42" s="2"/>
      <c r="L42" s="6"/>
    </row>
    <row r="43" spans="1:12" x14ac:dyDescent="0.35">
      <c r="A43" s="5"/>
      <c r="B43" s="2"/>
      <c r="C43" s="2"/>
      <c r="D43" s="2"/>
      <c r="E43" s="2"/>
      <c r="F43" s="2"/>
      <c r="G43" s="2"/>
      <c r="H43" s="2"/>
      <c r="I43" s="2"/>
      <c r="J43" s="2"/>
      <c r="K43" s="2"/>
      <c r="L43" s="6"/>
    </row>
    <row r="44" spans="1:12" x14ac:dyDescent="0.35">
      <c r="A44" s="5" t="s">
        <v>57</v>
      </c>
      <c r="B44" s="2"/>
      <c r="C44" s="2"/>
      <c r="D44" s="2"/>
      <c r="E44" s="2"/>
      <c r="F44" s="2"/>
      <c r="G44" s="2"/>
      <c r="H44" s="10"/>
      <c r="I44" s="10">
        <f>SUM(I49:I52,I46:I47)</f>
        <v>65.772447999999997</v>
      </c>
      <c r="J44" s="2"/>
      <c r="K44" s="2"/>
      <c r="L44" s="6"/>
    </row>
    <row r="45" spans="1:12" x14ac:dyDescent="0.35">
      <c r="A45" s="5" t="s">
        <v>58</v>
      </c>
      <c r="B45" s="2" t="s">
        <v>59</v>
      </c>
      <c r="C45" s="2"/>
      <c r="D45" s="2"/>
      <c r="E45" s="2"/>
      <c r="F45" s="2"/>
      <c r="G45" s="2"/>
      <c r="H45" s="2">
        <f>SUM(D46:D52,E46:E52)*2</f>
        <v>70.59199999999997</v>
      </c>
      <c r="I45" s="2"/>
      <c r="J45" s="2"/>
      <c r="K45" s="2"/>
      <c r="L45" s="6"/>
    </row>
    <row r="46" spans="1:12" x14ac:dyDescent="0.35">
      <c r="A46" s="5" t="s">
        <v>60</v>
      </c>
      <c r="B46" s="2" t="s">
        <v>61</v>
      </c>
      <c r="C46" s="2"/>
      <c r="D46" s="2">
        <v>1</v>
      </c>
      <c r="E46" s="2">
        <v>2.452</v>
      </c>
      <c r="F46" s="2"/>
      <c r="G46" s="2">
        <v>2</v>
      </c>
      <c r="H46" s="10"/>
      <c r="I46" s="10">
        <f>SUM(D46*E46*G46)</f>
        <v>4.9039999999999999</v>
      </c>
      <c r="J46" s="2"/>
      <c r="K46" s="2"/>
      <c r="L46" s="6"/>
    </row>
    <row r="47" spans="1:12" x14ac:dyDescent="0.35">
      <c r="A47" s="5" t="s">
        <v>62</v>
      </c>
      <c r="B47" s="2" t="s">
        <v>63</v>
      </c>
      <c r="C47" s="2"/>
      <c r="D47" s="2">
        <v>2</v>
      </c>
      <c r="E47" s="2">
        <v>2.452</v>
      </c>
      <c r="F47" s="2"/>
      <c r="G47" s="2">
        <v>2</v>
      </c>
      <c r="H47" s="10"/>
      <c r="I47" s="10">
        <f t="shared" ref="I47:I52" si="3">SUM(D47*E47*G47)</f>
        <v>9.8079999999999998</v>
      </c>
      <c r="J47" s="2"/>
      <c r="K47" s="2"/>
      <c r="L47" s="6"/>
    </row>
    <row r="48" spans="1:12" x14ac:dyDescent="0.35">
      <c r="A48" s="12" t="s">
        <v>62</v>
      </c>
      <c r="B48" s="16" t="s">
        <v>64</v>
      </c>
      <c r="C48" s="16"/>
      <c r="D48" s="2"/>
      <c r="E48" s="2"/>
      <c r="F48" s="2"/>
      <c r="G48" s="2"/>
      <c r="H48" s="10"/>
      <c r="I48" s="10">
        <f>SUM(I49:I52)</f>
        <v>51.060448000000001</v>
      </c>
      <c r="J48" s="2"/>
      <c r="K48" s="2"/>
      <c r="L48" s="6"/>
    </row>
    <row r="49" spans="1:12" x14ac:dyDescent="0.35">
      <c r="A49" s="5"/>
      <c r="B49" s="2" t="s">
        <v>36</v>
      </c>
      <c r="C49" s="2"/>
      <c r="D49" s="2">
        <v>8.8339999999999996</v>
      </c>
      <c r="E49" s="2">
        <v>2.452</v>
      </c>
      <c r="F49" s="2"/>
      <c r="G49" s="2">
        <v>1</v>
      </c>
      <c r="H49" s="10"/>
      <c r="I49" s="10">
        <f t="shared" si="3"/>
        <v>21.660968</v>
      </c>
      <c r="J49" s="2"/>
      <c r="K49" s="2"/>
      <c r="L49" s="6"/>
    </row>
    <row r="50" spans="1:12" x14ac:dyDescent="0.35">
      <c r="A50" s="5"/>
      <c r="B50" s="2" t="s">
        <v>37</v>
      </c>
      <c r="C50" s="2"/>
      <c r="D50" s="2">
        <f>SUM(2.1+1.1)</f>
        <v>3.2</v>
      </c>
      <c r="E50" s="2">
        <v>2.452</v>
      </c>
      <c r="F50" s="2"/>
      <c r="G50" s="2">
        <v>1</v>
      </c>
      <c r="H50" s="10"/>
      <c r="I50" s="10">
        <f t="shared" si="3"/>
        <v>7.8464</v>
      </c>
      <c r="J50" s="2"/>
      <c r="K50" s="2"/>
      <c r="L50" s="6"/>
    </row>
    <row r="51" spans="1:12" x14ac:dyDescent="0.35">
      <c r="A51" s="5"/>
      <c r="B51" s="2" t="s">
        <v>38</v>
      </c>
      <c r="C51" s="2"/>
      <c r="D51" s="2">
        <v>4.47</v>
      </c>
      <c r="E51" s="2">
        <v>2.452</v>
      </c>
      <c r="F51" s="2"/>
      <c r="G51" s="2">
        <v>1</v>
      </c>
      <c r="H51" s="10"/>
      <c r="I51" s="10">
        <f t="shared" si="3"/>
        <v>10.960439999999998</v>
      </c>
      <c r="J51" s="2"/>
      <c r="K51" s="2"/>
      <c r="L51" s="6"/>
    </row>
    <row r="52" spans="1:12" x14ac:dyDescent="0.35">
      <c r="A52" s="5"/>
      <c r="B52" s="2" t="s">
        <v>39</v>
      </c>
      <c r="C52" s="2"/>
      <c r="D52" s="2">
        <v>1.08</v>
      </c>
      <c r="E52" s="2">
        <v>2.452</v>
      </c>
      <c r="F52" s="2"/>
      <c r="G52" s="2">
        <v>4</v>
      </c>
      <c r="H52" s="10"/>
      <c r="I52" s="10">
        <f t="shared" si="3"/>
        <v>10.592640000000001</v>
      </c>
      <c r="J52" s="2"/>
      <c r="K52" s="2"/>
      <c r="L52" s="6"/>
    </row>
    <row r="53" spans="1:12" x14ac:dyDescent="0.35">
      <c r="A53" s="5"/>
      <c r="B53" s="2"/>
      <c r="C53" s="2"/>
      <c r="D53" s="2"/>
      <c r="E53" s="2"/>
      <c r="F53" s="2"/>
      <c r="G53" s="2"/>
      <c r="H53" s="2"/>
      <c r="I53" s="2"/>
      <c r="J53" s="2"/>
      <c r="K53" s="2"/>
      <c r="L53" s="6"/>
    </row>
    <row r="54" spans="1:12" x14ac:dyDescent="0.35">
      <c r="A54" s="5" t="s">
        <v>65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6"/>
    </row>
    <row r="55" spans="1:12" x14ac:dyDescent="0.35">
      <c r="A55" s="5" t="s">
        <v>66</v>
      </c>
      <c r="B55" s="2" t="s">
        <v>67</v>
      </c>
      <c r="C55" s="2"/>
      <c r="D55" s="2"/>
      <c r="E55" s="2"/>
      <c r="F55" s="2"/>
      <c r="G55" s="2"/>
      <c r="H55" s="2"/>
      <c r="I55" s="10">
        <f>SUM(I34*2)+I32</f>
        <v>160.75755200000003</v>
      </c>
      <c r="J55" s="2"/>
      <c r="K55" s="2"/>
      <c r="L55" s="6"/>
    </row>
    <row r="56" spans="1:12" x14ac:dyDescent="0.35">
      <c r="A56" s="5"/>
      <c r="B56" s="2"/>
      <c r="C56" s="2"/>
      <c r="D56" s="2"/>
      <c r="E56" s="2"/>
      <c r="F56" s="2"/>
      <c r="G56" s="2"/>
      <c r="H56" s="2"/>
      <c r="I56" s="2"/>
      <c r="J56" s="2"/>
      <c r="K56" s="2"/>
      <c r="L56" s="6"/>
    </row>
    <row r="57" spans="1:12" x14ac:dyDescent="0.35">
      <c r="A57" s="5" t="s">
        <v>68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6"/>
    </row>
    <row r="58" spans="1:12" x14ac:dyDescent="0.35">
      <c r="A58" s="5" t="s">
        <v>69</v>
      </c>
      <c r="B58" s="2" t="s">
        <v>71</v>
      </c>
      <c r="C58" s="2"/>
      <c r="D58" s="2">
        <f>SUM(0.92+0.92+1.22+1.22)</f>
        <v>4.28</v>
      </c>
      <c r="E58" s="2">
        <v>2.7</v>
      </c>
      <c r="F58" s="2"/>
      <c r="G58" s="2">
        <v>2</v>
      </c>
      <c r="H58" s="2"/>
      <c r="I58" s="2">
        <f>SUM(D58*E58*G58)</f>
        <v>23.112000000000002</v>
      </c>
      <c r="J58" s="2"/>
      <c r="K58" s="2"/>
      <c r="L58" s="6"/>
    </row>
    <row r="59" spans="1:12" x14ac:dyDescent="0.35">
      <c r="A59" s="13" t="s">
        <v>70</v>
      </c>
      <c r="B59" s="2" t="s">
        <v>72</v>
      </c>
      <c r="C59" s="2"/>
      <c r="D59" s="2">
        <v>0.92</v>
      </c>
      <c r="E59" s="2"/>
      <c r="F59" s="2">
        <v>1.22</v>
      </c>
      <c r="G59" s="2">
        <v>2</v>
      </c>
      <c r="H59" s="2"/>
      <c r="I59" s="2">
        <f>SUM(D59*F59*G59)</f>
        <v>2.2448000000000001</v>
      </c>
      <c r="J59" s="2"/>
      <c r="K59" s="2"/>
      <c r="L59" s="6"/>
    </row>
    <row r="60" spans="1:12" x14ac:dyDescent="0.35">
      <c r="A60" s="5"/>
      <c r="B60" s="2"/>
      <c r="C60" s="2"/>
      <c r="D60" s="2"/>
      <c r="E60" s="2"/>
      <c r="F60" s="2"/>
      <c r="G60" s="2"/>
      <c r="H60" s="2"/>
      <c r="I60" s="2"/>
      <c r="J60" s="2"/>
      <c r="K60" s="2"/>
      <c r="L60" s="6"/>
    </row>
    <row r="61" spans="1:12" x14ac:dyDescent="0.35">
      <c r="A61" s="5"/>
      <c r="B61" s="2"/>
      <c r="C61" s="2"/>
      <c r="D61" s="2"/>
      <c r="E61" s="2"/>
      <c r="F61" s="2"/>
      <c r="G61" s="2"/>
      <c r="H61" s="2"/>
      <c r="I61" s="2"/>
      <c r="J61" s="2"/>
      <c r="K61" s="2"/>
      <c r="L61" s="6"/>
    </row>
  </sheetData>
  <mergeCells count="10">
    <mergeCell ref="A18:B18"/>
    <mergeCell ref="B48:C48"/>
    <mergeCell ref="A8:B8"/>
    <mergeCell ref="A1:L2"/>
    <mergeCell ref="A3:B3"/>
    <mergeCell ref="A4:B4"/>
    <mergeCell ref="A5:B5"/>
    <mergeCell ref="A6:L6"/>
    <mergeCell ref="C5:L5"/>
    <mergeCell ref="C3:D3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b57d31-47ec-465d-bfe9-1394de3bb8b1" xsi:nil="true"/>
    <lcf76f155ced4ddcb4097134ff3c332f xmlns="1e3ce222-b516-4c4d-b8c8-4bdfb41128c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AA5B04E189034A9D315D38C057525C" ma:contentTypeVersion="19" ma:contentTypeDescription="Een nieuw document maken." ma:contentTypeScope="" ma:versionID="2e137448db3777f26e1ef69f7b44abb1">
  <xsd:schema xmlns:xsd="http://www.w3.org/2001/XMLSchema" xmlns:xs="http://www.w3.org/2001/XMLSchema" xmlns:p="http://schemas.microsoft.com/office/2006/metadata/properties" xmlns:ns2="1e3ce222-b516-4c4d-b8c8-4bdfb41128c1" xmlns:ns3="cdb57d31-47ec-465d-bfe9-1394de3bb8b1" targetNamespace="http://schemas.microsoft.com/office/2006/metadata/properties" ma:root="true" ma:fieldsID="aaf7112fc36b51362e3d4a72d7d2cefe" ns2:_="" ns3:_="">
    <xsd:import namespace="1e3ce222-b516-4c4d-b8c8-4bdfb41128c1"/>
    <xsd:import namespace="cdb57d31-47ec-465d-bfe9-1394de3bb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3ce222-b516-4c4d-b8c8-4bdfb41128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6fda581a-196f-443f-b2ec-bba2cd2cc6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57d31-47ec-465d-bfe9-1394de3bb8b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5c9e3f5-98a7-4659-a093-0b43427076bd}" ma:internalName="TaxCatchAll" ma:showField="CatchAllData" ma:web="cdb57d31-47ec-465d-bfe9-1394de3bb8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2F0C4A-BEE9-4BE9-8F47-85446731864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37DE39E-1D2F-4615-94AE-295390250C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FAAFDF-F3DC-4494-8655-04A756DB78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Metselwerk</vt:lpstr>
    </vt:vector>
  </TitlesOfParts>
  <Company>Alfa-college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DOKT04</dc:creator>
  <cp:lastModifiedBy>jos dokter</cp:lastModifiedBy>
  <cp:lastPrinted>2017-10-03T13:59:40Z</cp:lastPrinted>
  <dcterms:created xsi:type="dcterms:W3CDTF">2017-10-03T13:36:27Z</dcterms:created>
  <dcterms:modified xsi:type="dcterms:W3CDTF">2021-01-20T13:16:08Z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0x01010033AA5B04E189034A9D315D38C057525C</vt:lpwstr>
  </property>
</Properties>
</file>