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uverta-my.sharepoint.com/personal/ge_willems_yuverta_nl/Documents/Mijn-Oude-H-Schijf/Helicon 22/Ve33/"/>
    </mc:Choice>
  </mc:AlternateContent>
  <xr:revisionPtr revIDLastSave="0" documentId="14_{92F821D2-2B4F-49C1-A490-622A6097E8D3}" xr6:coauthVersionLast="47" xr6:coauthVersionMax="47" xr10:uidLastSave="{00000000-0000-0000-0000-000000000000}"/>
  <bookViews>
    <workbookView xWindow="-108" yWindow="-108" windowWidth="23256" windowHeight="12576" xr2:uid="{2C4F4C03-DAD3-4638-ACFA-EA3D997BDBEB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2" i="1" l="1"/>
  <c r="J50" i="1"/>
  <c r="O50" i="1" s="1"/>
  <c r="J46" i="1"/>
  <c r="K46" i="1" s="1"/>
  <c r="J32" i="1"/>
  <c r="K32" i="1" s="1"/>
  <c r="J33" i="1"/>
  <c r="K33" i="1" s="1"/>
  <c r="J34" i="1"/>
  <c r="L34" i="1" s="1"/>
  <c r="J35" i="1"/>
  <c r="M35" i="1" s="1"/>
  <c r="J36" i="1"/>
  <c r="L36" i="1" s="1"/>
  <c r="J37" i="1"/>
  <c r="M37" i="1" s="1"/>
  <c r="J41" i="1"/>
  <c r="L41" i="1" s="1"/>
  <c r="J42" i="1"/>
  <c r="K42" i="1" s="1"/>
  <c r="J43" i="1"/>
  <c r="L43" i="1" s="1"/>
  <c r="J44" i="1"/>
  <c r="M44" i="1" s="1"/>
  <c r="J45" i="1"/>
  <c r="L45" i="1" s="1"/>
  <c r="J12" i="1"/>
  <c r="M12" i="1" s="1"/>
  <c r="I24" i="1"/>
  <c r="W18" i="1"/>
  <c r="W12" i="1"/>
  <c r="J49" i="1"/>
  <c r="L49" i="1" s="1"/>
  <c r="J48" i="1"/>
  <c r="L48" i="1" s="1"/>
  <c r="J47" i="1"/>
  <c r="L47" i="1" s="1"/>
  <c r="J22" i="1"/>
  <c r="K22" i="1" s="1"/>
  <c r="J21" i="1"/>
  <c r="L21" i="1" s="1"/>
  <c r="J20" i="1"/>
  <c r="K20" i="1" s="1"/>
  <c r="J19" i="1"/>
  <c r="K19" i="1" s="1"/>
  <c r="J18" i="1"/>
  <c r="L18" i="1" s="1"/>
  <c r="J17" i="1"/>
  <c r="L17" i="1" s="1"/>
  <c r="J16" i="1"/>
  <c r="L16" i="1" s="1"/>
  <c r="J15" i="1"/>
  <c r="L15" i="1" s="1"/>
  <c r="J14" i="1"/>
  <c r="K14" i="1" s="1"/>
  <c r="J13" i="1"/>
  <c r="K13" i="1" s="1"/>
  <c r="J11" i="1"/>
  <c r="K11" i="1" s="1"/>
  <c r="J10" i="1"/>
  <c r="L10" i="1" s="1"/>
  <c r="J9" i="1"/>
  <c r="L9" i="1" s="1"/>
  <c r="J8" i="1"/>
  <c r="L8" i="1" s="1"/>
  <c r="M33" i="1" l="1"/>
  <c r="K45" i="1"/>
  <c r="K34" i="1"/>
  <c r="K41" i="1"/>
  <c r="M41" i="1"/>
  <c r="K43" i="1"/>
  <c r="K36" i="1"/>
  <c r="M47" i="1"/>
  <c r="M49" i="1"/>
  <c r="K12" i="1"/>
  <c r="O42" i="1"/>
  <c r="O35" i="1"/>
  <c r="M32" i="1"/>
  <c r="O44" i="1"/>
  <c r="O37" i="1"/>
  <c r="O33" i="1"/>
  <c r="M48" i="1"/>
  <c r="L44" i="1"/>
  <c r="L42" i="1"/>
  <c r="L37" i="1"/>
  <c r="L35" i="1"/>
  <c r="L33" i="1"/>
  <c r="M34" i="1"/>
  <c r="M42" i="1"/>
  <c r="K44" i="1"/>
  <c r="K37" i="1"/>
  <c r="K35" i="1"/>
  <c r="M43" i="1"/>
  <c r="J52" i="1"/>
  <c r="O46" i="1"/>
  <c r="M36" i="1"/>
  <c r="O45" i="1"/>
  <c r="O43" i="1"/>
  <c r="O41" i="1"/>
  <c r="O36" i="1"/>
  <c r="O34" i="1"/>
  <c r="O32" i="1"/>
  <c r="M45" i="1"/>
  <c r="M46" i="1"/>
  <c r="K50" i="1"/>
  <c r="L50" i="1"/>
  <c r="M50" i="1"/>
  <c r="L46" i="1"/>
  <c r="L32" i="1"/>
  <c r="M13" i="1"/>
  <c r="M15" i="1"/>
  <c r="M16" i="1"/>
  <c r="M18" i="1"/>
  <c r="M19" i="1"/>
  <c r="M20" i="1"/>
  <c r="M8" i="1"/>
  <c r="M21" i="1"/>
  <c r="M22" i="1"/>
  <c r="M17" i="1"/>
  <c r="M14" i="1"/>
  <c r="M11" i="1"/>
  <c r="M10" i="1"/>
  <c r="M9" i="1"/>
  <c r="J24" i="1"/>
  <c r="O49" i="1"/>
  <c r="O18" i="1"/>
  <c r="O17" i="1"/>
  <c r="O10" i="1"/>
  <c r="O48" i="1"/>
  <c r="O16" i="1"/>
  <c r="L12" i="1"/>
  <c r="O47" i="1"/>
  <c r="O15" i="1"/>
  <c r="L19" i="1"/>
  <c r="O14" i="1"/>
  <c r="O21" i="1"/>
  <c r="O13" i="1"/>
  <c r="O20" i="1"/>
  <c r="O12" i="1"/>
  <c r="O8" i="1"/>
  <c r="O19" i="1"/>
  <c r="O11" i="1"/>
  <c r="O22" i="1"/>
  <c r="O9" i="1"/>
  <c r="K21" i="1"/>
  <c r="L13" i="1"/>
  <c r="K15" i="1"/>
  <c r="L20" i="1"/>
  <c r="L14" i="1"/>
  <c r="L11" i="1"/>
  <c r="K16" i="1"/>
  <c r="K47" i="1"/>
  <c r="K8" i="1"/>
  <c r="K17" i="1"/>
  <c r="K48" i="1"/>
  <c r="K9" i="1"/>
  <c r="K18" i="1"/>
  <c r="K49" i="1"/>
  <c r="L22" i="1"/>
  <c r="K10" i="1"/>
  <c r="O52" i="1" l="1"/>
  <c r="J56" i="1"/>
  <c r="K52" i="1"/>
  <c r="M27" i="1"/>
  <c r="L52" i="1"/>
  <c r="O24" i="1"/>
  <c r="L24" i="1"/>
  <c r="K24" i="1"/>
  <c r="M59" i="1" l="1"/>
  <c r="F68" i="1" s="1"/>
  <c r="F70" i="1" s="1"/>
  <c r="K69" i="1"/>
  <c r="K71" i="1" s="1"/>
  <c r="K67" i="1"/>
  <c r="L27" i="1"/>
  <c r="L56" i="1"/>
  <c r="K27" i="1"/>
  <c r="K56" i="1"/>
  <c r="K59" i="1" l="1"/>
  <c r="D68" i="1"/>
  <c r="D70" i="1" s="1"/>
  <c r="L59" i="1"/>
  <c r="E68" i="1"/>
  <c r="E7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E17" authorId="0" shapeId="0" xr:uid="{914D5145-4F21-4823-B173-D388073E764F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is lager dan in de pratijk wordt ervaren</t>
        </r>
      </text>
    </comment>
  </commentList>
</comments>
</file>

<file path=xl/sharedStrings.xml><?xml version="1.0" encoding="utf-8"?>
<sst xmlns="http://schemas.openxmlformats.org/spreadsheetml/2006/main" count="118" uniqueCount="72">
  <si>
    <t>vers gras</t>
  </si>
  <si>
    <t>kuilgras</t>
  </si>
  <si>
    <t>hooi</t>
  </si>
  <si>
    <t>graszaadhooi</t>
  </si>
  <si>
    <t>tarwestro</t>
  </si>
  <si>
    <t>gerstestro</t>
  </si>
  <si>
    <t>luzerne</t>
  </si>
  <si>
    <t>Mais</t>
  </si>
  <si>
    <t>CCM</t>
  </si>
  <si>
    <t>MKS</t>
  </si>
  <si>
    <t>Snijmais</t>
  </si>
  <si>
    <t>ds %</t>
  </si>
  <si>
    <t>VEM</t>
  </si>
  <si>
    <t>energie</t>
  </si>
  <si>
    <t>eiwit</t>
  </si>
  <si>
    <t>DVE</t>
  </si>
  <si>
    <t>per kg ds</t>
  </si>
  <si>
    <t>ruwv</t>
  </si>
  <si>
    <t>Bijproducten</t>
  </si>
  <si>
    <t>Bierbostel</t>
  </si>
  <si>
    <t>Aardappelen</t>
  </si>
  <si>
    <t>Voederbieten</t>
  </si>
  <si>
    <t>Tarwegistconcentraat</t>
  </si>
  <si>
    <t>Bieten perspulp</t>
  </si>
  <si>
    <t>Krachtvoeders</t>
  </si>
  <si>
    <t>Raapzaadschroot</t>
  </si>
  <si>
    <t>Citruspulp</t>
  </si>
  <si>
    <t>Wortelen</t>
  </si>
  <si>
    <t>Sojaschroot</t>
  </si>
  <si>
    <t>Maismeel</t>
  </si>
  <si>
    <t>Tarwemeel</t>
  </si>
  <si>
    <t>kg product</t>
  </si>
  <si>
    <t>kg ds</t>
  </si>
  <si>
    <t>VEMtot</t>
  </si>
  <si>
    <t>DVEtot</t>
  </si>
  <si>
    <t>Mengvoer  1</t>
  </si>
  <si>
    <t>Mengvoer 2</t>
  </si>
  <si>
    <t>standaard</t>
  </si>
  <si>
    <t>eiwitbrok</t>
  </si>
  <si>
    <t>Prijs/kg ds</t>
  </si>
  <si>
    <t>Prijs tot</t>
  </si>
  <si>
    <t>Meetmelk berekenen</t>
  </si>
  <si>
    <t>Dat is melk met 4,00 % vet en 3,30 % eiwit</t>
  </si>
  <si>
    <t>Productie gegevens:</t>
  </si>
  <si>
    <t>kg melk</t>
  </si>
  <si>
    <t>Vul hier de dagproductie per koe in, of de jaarproductie per koe, of de jaarproductie van het bedrijf</t>
  </si>
  <si>
    <t>% vet</t>
  </si>
  <si>
    <t>% eiwit</t>
  </si>
  <si>
    <t>Omgerekend is dit aan meetmelk</t>
  </si>
  <si>
    <t xml:space="preserve"> kg</t>
  </si>
  <si>
    <t>Rantsoen berekening</t>
  </si>
  <si>
    <t>Re tot</t>
  </si>
  <si>
    <t>ruw eiwit</t>
  </si>
  <si>
    <t>RE</t>
  </si>
  <si>
    <t>Voedermidddelen</t>
  </si>
  <si>
    <t>Ruwvoeders</t>
  </si>
  <si>
    <t>Grasbrok</t>
  </si>
  <si>
    <t>Opname krachtvoer en bijproducten</t>
  </si>
  <si>
    <t>Opname aan ruwvoer</t>
  </si>
  <si>
    <t>Per kg ds bevat dit ruwvoer:</t>
  </si>
  <si>
    <t>Totaal opname (ruwvoer, bijproducten en mengvoer)</t>
  </si>
  <si>
    <t>Productie/koe/dag</t>
  </si>
  <si>
    <t>Meetmelk</t>
  </si>
  <si>
    <t>Behoefte bij deze productie</t>
  </si>
  <si>
    <t>re</t>
  </si>
  <si>
    <t>Opname bij dit rantsoen</t>
  </si>
  <si>
    <t>Tekort/teveel</t>
  </si>
  <si>
    <t>Voerefficientie</t>
  </si>
  <si>
    <t>Voersaldo</t>
  </si>
  <si>
    <t>Voerkosten</t>
  </si>
  <si>
    <t>Melkprijs/kg</t>
  </si>
  <si>
    <t>Per kg ds bevat dit rantsoen: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</si>
</sst>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0.0"/>
    <numFmt numFmtId="165" formatCode="#,##0.0"/>
  </numFmts>
  <fonts count="12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" fontId="0" fillId="2" borderId="0" xfId="0" applyNumberFormat="1" applyFill="1" applyAlignment="1">
      <alignment horizontal="center"/>
    </xf>
    <xf numFmtId="44" fontId="0" fillId="2" borderId="0" xfId="0" applyNumberFormat="1" applyFill="1" applyAlignment="1">
      <alignment horizontal="center"/>
    </xf>
    <xf numFmtId="44" fontId="0" fillId="2" borderId="0" xfId="0" applyNumberFormat="1" applyFill="1"/>
    <xf numFmtId="0" fontId="0" fillId="3" borderId="0" xfId="0" applyFill="1"/>
    <xf numFmtId="165" fontId="1" fillId="2" borderId="0" xfId="0" applyNumberFormat="1" applyFont="1" applyFill="1"/>
    <xf numFmtId="164" fontId="1" fillId="2" borderId="0" xfId="0" applyNumberFormat="1" applyFont="1" applyFill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44" fontId="0" fillId="0" borderId="0" xfId="0" applyNumberFormat="1" applyAlignment="1">
      <alignment horizontal="center"/>
    </xf>
    <xf numFmtId="44" fontId="0" fillId="0" borderId="0" xfId="0" applyNumberFormat="1"/>
    <xf numFmtId="0" fontId="0" fillId="4" borderId="0" xfId="0" applyFill="1" applyAlignment="1">
      <alignment horizontal="center"/>
    </xf>
    <xf numFmtId="0" fontId="0" fillId="4" borderId="0" xfId="0" applyFill="1"/>
    <xf numFmtId="164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10" fillId="0" borderId="0" xfId="0" applyFont="1"/>
    <xf numFmtId="1" fontId="10" fillId="0" borderId="0" xfId="0" applyNumberFormat="1" applyFont="1"/>
    <xf numFmtId="0" fontId="10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44" fontId="8" fillId="0" borderId="0" xfId="0" applyNumberFormat="1" applyFont="1" applyAlignment="1">
      <alignment horizontal="center"/>
    </xf>
    <xf numFmtId="44" fontId="8" fillId="2" borderId="0" xfId="0" applyNumberFormat="1" applyFont="1" applyFill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44" fontId="8" fillId="0" borderId="0" xfId="0" applyNumberFormat="1" applyFont="1"/>
    <xf numFmtId="1" fontId="1" fillId="2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0" fillId="2" borderId="0" xfId="0" applyNumberFormat="1" applyFill="1"/>
    <xf numFmtId="0" fontId="0" fillId="3" borderId="0" xfId="0" applyFill="1" applyAlignment="1">
      <alignment horizontal="center"/>
    </xf>
    <xf numFmtId="44" fontId="0" fillId="4" borderId="0" xfId="0" applyNumberFormat="1" applyFill="1" applyAlignment="1">
      <alignment horizontal="center"/>
    </xf>
    <xf numFmtId="44" fontId="2" fillId="5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1" fontId="9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" fontId="1" fillId="0" borderId="0" xfId="0" applyNumberFormat="1" applyFont="1" applyAlignment="1">
      <alignment horizontal="center"/>
    </xf>
    <xf numFmtId="44" fontId="1" fillId="2" borderId="0" xfId="0" applyNumberFormat="1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20</xdr:row>
      <xdr:rowOff>0</xdr:rowOff>
    </xdr:from>
    <xdr:to>
      <xdr:col>18</xdr:col>
      <xdr:colOff>590400</xdr:colOff>
      <xdr:row>52</xdr:row>
      <xdr:rowOff>114923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AFC4FE91-9B8A-41E8-9151-A16DDF0C15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43357" y="2895600"/>
          <a:ext cx="1200000" cy="5895238"/>
        </a:xfrm>
        <a:prstGeom prst="rect">
          <a:avLst/>
        </a:prstGeom>
      </xdr:spPr>
    </xdr:pic>
    <xdr:clientData/>
  </xdr:twoCellAnchor>
  <xdr:twoCellAnchor editAs="oneCell">
    <xdr:from>
      <xdr:col>16</xdr:col>
      <xdr:colOff>10886</xdr:colOff>
      <xdr:row>20</xdr:row>
      <xdr:rowOff>76200</xdr:rowOff>
    </xdr:from>
    <xdr:to>
      <xdr:col>17</xdr:col>
      <xdr:colOff>58429</xdr:colOff>
      <xdr:row>52</xdr:row>
      <xdr:rowOff>105409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E534C5FC-F59B-454E-A636-BAC8AEA41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44643" y="2971800"/>
          <a:ext cx="657143" cy="58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8018-FCAC-4228-8F96-2158650468CA}">
  <dimension ref="A1:X72"/>
  <sheetViews>
    <sheetView tabSelected="1" topLeftCell="H5" zoomScale="140" zoomScaleNormal="140" workbookViewId="0">
      <selection activeCell="U6" sqref="U6"/>
    </sheetView>
  </sheetViews>
  <sheetFormatPr defaultRowHeight="13.2" x14ac:dyDescent="0.25"/>
  <cols>
    <col min="1" max="1" width="13.21875" bestFit="1" customWidth="1"/>
    <col min="8" max="8" width="2.77734375" customWidth="1"/>
    <col min="9" max="10" width="9" bestFit="1" customWidth="1"/>
    <col min="11" max="11" width="9.77734375" bestFit="1" customWidth="1"/>
    <col min="12" max="13" width="9" bestFit="1" customWidth="1"/>
    <col min="15" max="15" width="9.6640625" bestFit="1" customWidth="1"/>
  </cols>
  <sheetData>
    <row r="1" spans="1:24" ht="17.399999999999999" x14ac:dyDescent="0.3">
      <c r="A1" s="18" t="s">
        <v>50</v>
      </c>
      <c r="B1" s="17"/>
      <c r="C1" s="17"/>
    </row>
    <row r="3" spans="1:24" ht="17.399999999999999" x14ac:dyDescent="0.3">
      <c r="A3" s="18" t="s">
        <v>54</v>
      </c>
      <c r="E3" s="2"/>
      <c r="F3" s="2"/>
    </row>
    <row r="4" spans="1:24" ht="15.6" x14ac:dyDescent="0.3">
      <c r="A4" s="2"/>
      <c r="E4" s="2"/>
      <c r="F4" s="2"/>
    </row>
    <row r="5" spans="1:24" ht="17.399999999999999" x14ac:dyDescent="0.3">
      <c r="A5" s="18" t="s">
        <v>55</v>
      </c>
      <c r="E5" s="5" t="s">
        <v>13</v>
      </c>
      <c r="F5" s="5" t="s">
        <v>14</v>
      </c>
      <c r="G5" s="5" t="s">
        <v>52</v>
      </c>
      <c r="H5" s="5"/>
      <c r="I5" s="16" t="s">
        <v>31</v>
      </c>
      <c r="J5" s="5" t="s">
        <v>32</v>
      </c>
      <c r="K5" s="5" t="s">
        <v>33</v>
      </c>
      <c r="L5" s="5" t="s">
        <v>34</v>
      </c>
      <c r="M5" s="5" t="s">
        <v>51</v>
      </c>
      <c r="N5" s="5" t="s">
        <v>39</v>
      </c>
      <c r="O5" s="5" t="s">
        <v>40</v>
      </c>
      <c r="Q5" s="1" t="s">
        <v>41</v>
      </c>
      <c r="R5" s="1"/>
      <c r="S5" s="1"/>
    </row>
    <row r="6" spans="1:24" x14ac:dyDescent="0.25">
      <c r="A6" s="1"/>
      <c r="C6" s="3"/>
      <c r="D6" s="5" t="s">
        <v>11</v>
      </c>
      <c r="E6" s="5" t="s">
        <v>12</v>
      </c>
      <c r="F6" s="5" t="s">
        <v>15</v>
      </c>
      <c r="G6" s="5" t="s">
        <v>53</v>
      </c>
      <c r="H6" s="5"/>
      <c r="I6" s="4"/>
      <c r="J6" s="4"/>
      <c r="K6" s="4"/>
      <c r="L6" s="4"/>
      <c r="M6" s="4"/>
      <c r="Q6" t="s">
        <v>42</v>
      </c>
    </row>
    <row r="7" spans="1:24" x14ac:dyDescent="0.25">
      <c r="C7" s="3"/>
      <c r="D7" s="7"/>
      <c r="E7" s="6" t="s">
        <v>16</v>
      </c>
      <c r="F7" s="6" t="s">
        <v>16</v>
      </c>
      <c r="G7" s="6" t="s">
        <v>16</v>
      </c>
      <c r="H7" s="6"/>
      <c r="I7" s="4"/>
      <c r="J7" s="4"/>
      <c r="K7" s="4"/>
      <c r="L7" s="4"/>
      <c r="M7" s="4"/>
    </row>
    <row r="8" spans="1:24" x14ac:dyDescent="0.25">
      <c r="A8" t="s">
        <v>0</v>
      </c>
      <c r="C8" s="3"/>
      <c r="D8" s="8">
        <v>16</v>
      </c>
      <c r="E8" s="4">
        <v>1000</v>
      </c>
      <c r="F8" s="4">
        <v>100</v>
      </c>
      <c r="G8" s="4">
        <v>225</v>
      </c>
      <c r="I8" s="21">
        <v>0</v>
      </c>
      <c r="J8" s="23">
        <f>I8*D8/100</f>
        <v>0</v>
      </c>
      <c r="K8" s="10">
        <f>J8*E8</f>
        <v>0</v>
      </c>
      <c r="L8" s="10">
        <f>J8*F8</f>
        <v>0</v>
      </c>
      <c r="M8" s="10">
        <f>J8*G8</f>
        <v>0</v>
      </c>
      <c r="N8" s="11">
        <v>0.05</v>
      </c>
      <c r="O8" s="12">
        <f>J8*N8</f>
        <v>0</v>
      </c>
      <c r="Q8" t="s">
        <v>43</v>
      </c>
    </row>
    <row r="9" spans="1:24" x14ac:dyDescent="0.25">
      <c r="A9" t="s">
        <v>1</v>
      </c>
      <c r="C9" s="3"/>
      <c r="D9" s="8">
        <v>38</v>
      </c>
      <c r="E9" s="4">
        <v>920</v>
      </c>
      <c r="F9" s="4">
        <v>65</v>
      </c>
      <c r="G9" s="4">
        <v>175</v>
      </c>
      <c r="I9" s="21">
        <v>0</v>
      </c>
      <c r="J9" s="23">
        <f t="shared" ref="J9:J49" si="0">I9*D9/100</f>
        <v>0</v>
      </c>
      <c r="K9" s="10">
        <f t="shared" ref="K9:K49" si="1">J9*E9</f>
        <v>0</v>
      </c>
      <c r="L9" s="10">
        <f t="shared" ref="L9:L49" si="2">J9*F9</f>
        <v>0</v>
      </c>
      <c r="M9" s="10">
        <f t="shared" ref="M9:M22" si="3">J9*G9</f>
        <v>0</v>
      </c>
      <c r="N9" s="11">
        <v>0.15</v>
      </c>
      <c r="O9" s="12">
        <f>N9*J9</f>
        <v>0</v>
      </c>
    </row>
    <row r="10" spans="1:24" x14ac:dyDescent="0.25">
      <c r="A10" t="s">
        <v>2</v>
      </c>
      <c r="C10" s="3"/>
      <c r="D10" s="8">
        <v>85</v>
      </c>
      <c r="E10" s="4">
        <v>790</v>
      </c>
      <c r="F10" s="4">
        <v>58</v>
      </c>
      <c r="G10" s="4">
        <v>80</v>
      </c>
      <c r="I10" s="21">
        <v>0</v>
      </c>
      <c r="J10" s="23">
        <f t="shared" si="0"/>
        <v>0</v>
      </c>
      <c r="K10" s="10">
        <f t="shared" si="1"/>
        <v>0</v>
      </c>
      <c r="L10" s="10">
        <f t="shared" si="2"/>
        <v>0</v>
      </c>
      <c r="M10" s="10">
        <f t="shared" si="3"/>
        <v>0</v>
      </c>
      <c r="N10" s="11">
        <v>0.2</v>
      </c>
      <c r="O10" s="12">
        <f>N10*J10</f>
        <v>0</v>
      </c>
      <c r="Q10" t="s">
        <v>44</v>
      </c>
      <c r="R10" s="43">
        <v>0</v>
      </c>
      <c r="T10" t="s">
        <v>45</v>
      </c>
    </row>
    <row r="11" spans="1:24" x14ac:dyDescent="0.25">
      <c r="A11" t="s">
        <v>3</v>
      </c>
      <c r="C11" s="3"/>
      <c r="D11" s="8">
        <v>95</v>
      </c>
      <c r="E11" s="4">
        <v>700</v>
      </c>
      <c r="F11" s="4">
        <v>45</v>
      </c>
      <c r="G11" s="4">
        <v>3</v>
      </c>
      <c r="I11" s="21">
        <v>0</v>
      </c>
      <c r="J11" s="23">
        <f t="shared" si="0"/>
        <v>0</v>
      </c>
      <c r="K11" s="10">
        <f t="shared" si="1"/>
        <v>0</v>
      </c>
      <c r="L11" s="10">
        <f t="shared" si="2"/>
        <v>0</v>
      </c>
      <c r="M11" s="10">
        <f t="shared" si="3"/>
        <v>0</v>
      </c>
      <c r="N11" s="11">
        <v>0.12</v>
      </c>
      <c r="O11" s="12">
        <f t="shared" ref="O11:O49" si="4">N11*J11</f>
        <v>0</v>
      </c>
      <c r="Q11" t="s">
        <v>46</v>
      </c>
      <c r="R11" s="43">
        <v>0</v>
      </c>
    </row>
    <row r="12" spans="1:24" x14ac:dyDescent="0.25">
      <c r="G12" s="4"/>
      <c r="I12" s="21">
        <v>0</v>
      </c>
      <c r="J12" s="23">
        <f t="shared" si="0"/>
        <v>0</v>
      </c>
      <c r="K12" s="10">
        <f>J12*E50</f>
        <v>0</v>
      </c>
      <c r="L12" s="10">
        <f>J12*F50</f>
        <v>0</v>
      </c>
      <c r="M12" s="10">
        <f t="shared" si="3"/>
        <v>0</v>
      </c>
      <c r="N12" s="11">
        <v>0.3</v>
      </c>
      <c r="O12" s="12">
        <f t="shared" si="4"/>
        <v>0</v>
      </c>
      <c r="Q12" t="s">
        <v>47</v>
      </c>
      <c r="R12" s="43">
        <v>0</v>
      </c>
      <c r="T12" t="s">
        <v>48</v>
      </c>
      <c r="W12" s="15">
        <f>(0.337+(0.116*R11)+(0.06*R12))*R10</f>
        <v>0</v>
      </c>
      <c r="X12" t="s">
        <v>49</v>
      </c>
    </row>
    <row r="13" spans="1:24" x14ac:dyDescent="0.25">
      <c r="C13" s="3"/>
      <c r="D13" s="8"/>
      <c r="E13" s="4"/>
      <c r="F13" s="4"/>
      <c r="G13" s="4"/>
      <c r="I13" s="21"/>
      <c r="J13" s="23">
        <f t="shared" si="0"/>
        <v>0</v>
      </c>
      <c r="K13" s="10">
        <f t="shared" si="1"/>
        <v>0</v>
      </c>
      <c r="L13" s="10">
        <f t="shared" si="2"/>
        <v>0</v>
      </c>
      <c r="M13" s="10">
        <f t="shared" si="3"/>
        <v>0</v>
      </c>
      <c r="N13" s="11"/>
      <c r="O13" s="12">
        <f t="shared" si="4"/>
        <v>0</v>
      </c>
    </row>
    <row r="14" spans="1:24" x14ac:dyDescent="0.25">
      <c r="A14" t="s">
        <v>4</v>
      </c>
      <c r="C14" s="3"/>
      <c r="D14" s="8">
        <v>85</v>
      </c>
      <c r="E14" s="4">
        <v>425</v>
      </c>
      <c r="F14" s="4">
        <v>-5</v>
      </c>
      <c r="G14" s="4">
        <v>1</v>
      </c>
      <c r="I14" s="21">
        <v>0</v>
      </c>
      <c r="J14" s="23">
        <f t="shared" si="0"/>
        <v>0</v>
      </c>
      <c r="K14" s="10">
        <f t="shared" si="1"/>
        <v>0</v>
      </c>
      <c r="L14" s="10">
        <f t="shared" si="2"/>
        <v>0</v>
      </c>
      <c r="M14" s="10">
        <f t="shared" si="3"/>
        <v>0</v>
      </c>
      <c r="N14" s="11">
        <v>0.1</v>
      </c>
      <c r="O14" s="12">
        <f t="shared" si="4"/>
        <v>0</v>
      </c>
    </row>
    <row r="15" spans="1:24" x14ac:dyDescent="0.25">
      <c r="A15" t="s">
        <v>5</v>
      </c>
      <c r="C15" s="3"/>
      <c r="D15" s="8">
        <v>85</v>
      </c>
      <c r="E15" s="4">
        <v>521</v>
      </c>
      <c r="F15" s="4">
        <v>0</v>
      </c>
      <c r="G15" s="4"/>
      <c r="I15" s="21">
        <v>0</v>
      </c>
      <c r="J15" s="23">
        <f t="shared" si="0"/>
        <v>0</v>
      </c>
      <c r="K15" s="10">
        <f t="shared" si="1"/>
        <v>0</v>
      </c>
      <c r="L15" s="10">
        <f t="shared" si="2"/>
        <v>0</v>
      </c>
      <c r="M15" s="10">
        <f t="shared" si="3"/>
        <v>0</v>
      </c>
      <c r="N15" s="11">
        <v>0.12</v>
      </c>
      <c r="O15" s="12">
        <f t="shared" si="4"/>
        <v>0</v>
      </c>
    </row>
    <row r="16" spans="1:24" x14ac:dyDescent="0.25">
      <c r="C16" s="3"/>
      <c r="D16" s="8"/>
      <c r="E16" s="4"/>
      <c r="F16" s="4"/>
      <c r="G16" s="4"/>
      <c r="I16" s="21"/>
      <c r="J16" s="23">
        <f t="shared" si="0"/>
        <v>0</v>
      </c>
      <c r="K16" s="10">
        <f t="shared" si="1"/>
        <v>0</v>
      </c>
      <c r="L16" s="10">
        <f t="shared" si="2"/>
        <v>0</v>
      </c>
      <c r="M16" s="10">
        <f t="shared" si="3"/>
        <v>0</v>
      </c>
      <c r="N16" s="11"/>
      <c r="O16" s="12">
        <f t="shared" si="4"/>
        <v>0</v>
      </c>
      <c r="Q16" t="s">
        <v>44</v>
      </c>
      <c r="R16" s="13"/>
      <c r="T16" t="s">
        <v>45</v>
      </c>
    </row>
    <row r="17" spans="1:24" x14ac:dyDescent="0.25">
      <c r="A17" t="s">
        <v>6</v>
      </c>
      <c r="C17" s="3"/>
      <c r="D17" s="8">
        <v>90</v>
      </c>
      <c r="E17" s="4">
        <v>663</v>
      </c>
      <c r="F17" s="4">
        <v>75</v>
      </c>
      <c r="G17" s="4">
        <v>200</v>
      </c>
      <c r="I17" s="21">
        <v>0</v>
      </c>
      <c r="J17" s="23">
        <f t="shared" si="0"/>
        <v>0</v>
      </c>
      <c r="K17" s="10">
        <f t="shared" si="1"/>
        <v>0</v>
      </c>
      <c r="L17" s="10">
        <f t="shared" si="2"/>
        <v>0</v>
      </c>
      <c r="M17" s="10">
        <f t="shared" si="3"/>
        <v>0</v>
      </c>
      <c r="N17" s="11">
        <v>0.3</v>
      </c>
      <c r="O17" s="12">
        <f t="shared" si="4"/>
        <v>0</v>
      </c>
      <c r="Q17" t="s">
        <v>46</v>
      </c>
      <c r="R17" s="13"/>
    </row>
    <row r="18" spans="1:24" x14ac:dyDescent="0.25">
      <c r="C18" s="3"/>
      <c r="D18" s="8"/>
      <c r="E18" s="4"/>
      <c r="F18" s="4"/>
      <c r="G18" s="4"/>
      <c r="I18" s="22"/>
      <c r="J18" s="23">
        <f t="shared" si="0"/>
        <v>0</v>
      </c>
      <c r="K18" s="10">
        <f t="shared" si="1"/>
        <v>0</v>
      </c>
      <c r="L18" s="10">
        <f t="shared" si="2"/>
        <v>0</v>
      </c>
      <c r="M18" s="10">
        <f t="shared" si="3"/>
        <v>0</v>
      </c>
      <c r="N18" s="11"/>
      <c r="O18" s="12">
        <f t="shared" si="4"/>
        <v>0</v>
      </c>
      <c r="Q18" t="s">
        <v>47</v>
      </c>
      <c r="R18" s="13"/>
      <c r="T18" t="s">
        <v>48</v>
      </c>
      <c r="W18" s="14">
        <f>(0.337+(0.116*R17)+(0.06*R18))*R16</f>
        <v>0</v>
      </c>
      <c r="X18" t="s">
        <v>49</v>
      </c>
    </row>
    <row r="19" spans="1:24" x14ac:dyDescent="0.25">
      <c r="C19" s="3"/>
      <c r="D19" s="8"/>
      <c r="E19" s="4"/>
      <c r="F19" s="4"/>
      <c r="G19" s="4"/>
      <c r="I19" s="22"/>
      <c r="J19" s="23">
        <f t="shared" si="0"/>
        <v>0</v>
      </c>
      <c r="K19" s="10">
        <f t="shared" si="1"/>
        <v>0</v>
      </c>
      <c r="L19" s="10">
        <f t="shared" si="2"/>
        <v>0</v>
      </c>
      <c r="M19" s="10">
        <f t="shared" si="3"/>
        <v>0</v>
      </c>
      <c r="N19" s="11"/>
      <c r="O19" s="12">
        <f t="shared" si="4"/>
        <v>0</v>
      </c>
    </row>
    <row r="20" spans="1:24" x14ac:dyDescent="0.25">
      <c r="A20" s="1" t="s">
        <v>7</v>
      </c>
      <c r="C20" s="3"/>
      <c r="D20" s="8"/>
      <c r="E20" s="4"/>
      <c r="F20" s="4"/>
      <c r="G20" s="4"/>
      <c r="I20" s="22"/>
      <c r="J20" s="23">
        <f t="shared" si="0"/>
        <v>0</v>
      </c>
      <c r="K20" s="10">
        <f t="shared" si="1"/>
        <v>0</v>
      </c>
      <c r="L20" s="10">
        <f t="shared" si="2"/>
        <v>0</v>
      </c>
      <c r="M20" s="10">
        <f t="shared" si="3"/>
        <v>0</v>
      </c>
      <c r="N20" s="11"/>
      <c r="O20" s="12">
        <f t="shared" si="4"/>
        <v>0</v>
      </c>
    </row>
    <row r="21" spans="1:24" x14ac:dyDescent="0.25">
      <c r="C21" s="3"/>
      <c r="D21" s="8"/>
      <c r="E21" s="4"/>
      <c r="F21" s="4"/>
      <c r="G21" s="4"/>
      <c r="I21" s="22"/>
      <c r="J21" s="23">
        <f t="shared" si="0"/>
        <v>0</v>
      </c>
      <c r="K21" s="10">
        <f t="shared" si="1"/>
        <v>0</v>
      </c>
      <c r="L21" s="10">
        <f t="shared" si="2"/>
        <v>0</v>
      </c>
      <c r="M21" s="10">
        <f t="shared" si="3"/>
        <v>0</v>
      </c>
      <c r="N21" s="11"/>
      <c r="O21" s="12">
        <f t="shared" si="4"/>
        <v>0</v>
      </c>
    </row>
    <row r="22" spans="1:24" x14ac:dyDescent="0.25">
      <c r="A22" t="s">
        <v>10</v>
      </c>
      <c r="C22" s="3" t="s">
        <v>17</v>
      </c>
      <c r="D22" s="8">
        <v>38</v>
      </c>
      <c r="E22" s="4">
        <v>1000</v>
      </c>
      <c r="F22" s="4">
        <v>47</v>
      </c>
      <c r="G22" s="4">
        <v>67</v>
      </c>
      <c r="I22" s="21">
        <v>0</v>
      </c>
      <c r="J22" s="23">
        <f t="shared" si="0"/>
        <v>0</v>
      </c>
      <c r="K22" s="10">
        <f t="shared" si="1"/>
        <v>0</v>
      </c>
      <c r="L22" s="10">
        <f t="shared" si="2"/>
        <v>0</v>
      </c>
      <c r="M22" s="10">
        <f t="shared" si="3"/>
        <v>0</v>
      </c>
      <c r="N22" s="11">
        <v>0.15</v>
      </c>
      <c r="O22" s="12">
        <f t="shared" si="4"/>
        <v>0</v>
      </c>
    </row>
    <row r="23" spans="1:24" x14ac:dyDescent="0.25">
      <c r="D23" s="9"/>
      <c r="I23" s="16" t="s">
        <v>31</v>
      </c>
      <c r="J23" s="5" t="s">
        <v>32</v>
      </c>
      <c r="K23" s="5" t="s">
        <v>33</v>
      </c>
      <c r="L23" s="5" t="s">
        <v>34</v>
      </c>
      <c r="M23" s="5"/>
      <c r="N23" s="5"/>
      <c r="O23" s="5" t="s">
        <v>40</v>
      </c>
    </row>
    <row r="24" spans="1:24" ht="17.399999999999999" x14ac:dyDescent="0.3">
      <c r="A24" s="18" t="s">
        <v>58</v>
      </c>
      <c r="B24" s="17"/>
      <c r="C24" s="17"/>
      <c r="D24" s="9"/>
      <c r="I24" s="30">
        <f>I8+I9+I10+I11+I12+I13+I14+I15+I16+I17+I18+I19+I20+I21+I22+G20</f>
        <v>0</v>
      </c>
      <c r="J24" s="31">
        <f>J8+J9+J10+J11+J12+J13+J14+J15+J16+J17+J18+J19+J20+J21+J22+H20</f>
        <v>0</v>
      </c>
      <c r="K24" s="32">
        <f>K8+K9+K10+K11+K12+K13+K14+K15+K16+K17+K18+K19+K20+K21+K22+I20</f>
        <v>0</v>
      </c>
      <c r="L24" s="32">
        <f>L8+L9+L10+L11+L12+L13+L14+L15+L16+L17+L18+L19+L20+L21+L22+J20</f>
        <v>0</v>
      </c>
      <c r="M24" s="35"/>
      <c r="N24" s="33"/>
      <c r="O24" s="34">
        <f>O8+O9+O10+O11+O12+O13+O14+O15+O16+O17+O18+O19+O20+O21+O22+M20</f>
        <v>0</v>
      </c>
    </row>
    <row r="25" spans="1:24" ht="17.399999999999999" x14ac:dyDescent="0.3">
      <c r="A25" s="18"/>
      <c r="B25" s="17"/>
      <c r="C25" s="17"/>
      <c r="D25" s="9"/>
      <c r="I25" s="36"/>
      <c r="J25" s="37"/>
      <c r="K25" s="35"/>
      <c r="L25" s="35"/>
      <c r="M25" s="35"/>
      <c r="N25" s="33"/>
      <c r="O25" s="38"/>
    </row>
    <row r="26" spans="1:24" ht="17.399999999999999" x14ac:dyDescent="0.3">
      <c r="A26" s="18"/>
      <c r="B26" s="17"/>
      <c r="C26" s="17"/>
      <c r="D26" s="9"/>
      <c r="I26" s="4"/>
      <c r="J26" s="24"/>
      <c r="K26" s="39" t="s">
        <v>12</v>
      </c>
      <c r="L26" s="39" t="s">
        <v>15</v>
      </c>
      <c r="M26" s="39" t="s">
        <v>53</v>
      </c>
      <c r="N26" s="19"/>
      <c r="O26" s="20"/>
    </row>
    <row r="27" spans="1:24" ht="15.6" x14ac:dyDescent="0.3">
      <c r="B27" s="25"/>
      <c r="C27" s="25"/>
      <c r="D27" s="26"/>
      <c r="E27" s="25"/>
      <c r="F27" s="2" t="s">
        <v>59</v>
      </c>
      <c r="G27" s="25"/>
      <c r="H27" s="25"/>
      <c r="I27" s="27"/>
      <c r="J27" s="24"/>
      <c r="K27" s="39" t="e">
        <f>K24/J24</f>
        <v>#DIV/0!</v>
      </c>
      <c r="L27" s="39" t="e">
        <f>L24/J24</f>
        <v>#DIV/0!</v>
      </c>
      <c r="M27" s="39" t="e">
        <f>(M10+M11+M12+M13+M14+M15+M16+M17+M18+M19+M20+M21+M22+M9+M8)/J24</f>
        <v>#DIV/0!</v>
      </c>
      <c r="N27" s="19"/>
      <c r="O27" s="20"/>
    </row>
    <row r="28" spans="1:24" ht="15.6" x14ac:dyDescent="0.3">
      <c r="A28" s="2"/>
      <c r="B28" s="25"/>
      <c r="C28" s="25"/>
      <c r="D28" s="26"/>
      <c r="E28" s="25"/>
      <c r="F28" s="25"/>
      <c r="G28" s="25"/>
      <c r="H28" s="25"/>
      <c r="I28" s="27"/>
      <c r="J28" s="24"/>
      <c r="K28" s="8"/>
      <c r="L28" s="8"/>
      <c r="M28" s="8"/>
      <c r="N28" s="19"/>
      <c r="O28" s="20"/>
    </row>
    <row r="29" spans="1:24" ht="15" x14ac:dyDescent="0.25">
      <c r="A29" s="25"/>
      <c r="B29" s="25"/>
      <c r="C29" s="25"/>
      <c r="D29" s="26"/>
      <c r="E29" s="25"/>
      <c r="F29" s="25"/>
      <c r="G29" s="25"/>
      <c r="H29" s="25"/>
      <c r="I29" s="25"/>
      <c r="J29" s="8"/>
      <c r="K29" s="8"/>
      <c r="L29" s="8"/>
      <c r="M29" s="8"/>
      <c r="N29" s="19"/>
      <c r="O29" s="20"/>
    </row>
    <row r="30" spans="1:24" ht="15.6" x14ac:dyDescent="0.3">
      <c r="A30" s="2" t="s">
        <v>18</v>
      </c>
      <c r="E30" s="5" t="s">
        <v>13</v>
      </c>
      <c r="F30" s="5" t="s">
        <v>14</v>
      </c>
      <c r="G30" s="5" t="s">
        <v>52</v>
      </c>
      <c r="I30" s="16" t="s">
        <v>31</v>
      </c>
      <c r="J30" s="5" t="s">
        <v>32</v>
      </c>
      <c r="K30" s="5" t="s">
        <v>33</v>
      </c>
      <c r="L30" s="5" t="s">
        <v>34</v>
      </c>
      <c r="M30" s="5" t="s">
        <v>51</v>
      </c>
      <c r="N30" s="5" t="s">
        <v>39</v>
      </c>
      <c r="O30" s="5" t="s">
        <v>40</v>
      </c>
    </row>
    <row r="31" spans="1:24" ht="13.8" x14ac:dyDescent="0.25">
      <c r="D31" s="40" t="s">
        <v>11</v>
      </c>
      <c r="E31" s="5" t="s">
        <v>12</v>
      </c>
      <c r="F31" s="5" t="s">
        <v>15</v>
      </c>
      <c r="G31" s="5" t="s">
        <v>53</v>
      </c>
      <c r="J31" s="8"/>
      <c r="K31" s="8"/>
      <c r="L31" s="8"/>
      <c r="M31" s="8"/>
      <c r="N31" s="19"/>
      <c r="O31" s="20"/>
    </row>
    <row r="32" spans="1:24" x14ac:dyDescent="0.25">
      <c r="A32" t="s">
        <v>19</v>
      </c>
      <c r="D32" s="8">
        <v>22</v>
      </c>
      <c r="E32" s="4">
        <v>942</v>
      </c>
      <c r="F32" s="4">
        <v>135</v>
      </c>
      <c r="G32">
        <v>248</v>
      </c>
      <c r="I32" s="21">
        <v>0</v>
      </c>
      <c r="J32" s="23">
        <f>I32*D32/100</f>
        <v>0</v>
      </c>
      <c r="K32" s="10">
        <f t="shared" si="1"/>
        <v>0</v>
      </c>
      <c r="L32" s="10">
        <f t="shared" si="2"/>
        <v>0</v>
      </c>
      <c r="M32" s="10">
        <f>J32*G32</f>
        <v>0</v>
      </c>
      <c r="N32" s="11">
        <v>0.34</v>
      </c>
      <c r="O32" s="12">
        <f t="shared" si="4"/>
        <v>0</v>
      </c>
    </row>
    <row r="33" spans="1:15" x14ac:dyDescent="0.25">
      <c r="A33" t="s">
        <v>20</v>
      </c>
      <c r="D33" s="8">
        <v>20</v>
      </c>
      <c r="E33" s="4">
        <v>1097</v>
      </c>
      <c r="F33" s="4">
        <v>85</v>
      </c>
      <c r="G33">
        <v>102</v>
      </c>
      <c r="I33" s="21">
        <v>0</v>
      </c>
      <c r="J33" s="23">
        <f>I33*D33/100</f>
        <v>0</v>
      </c>
      <c r="K33" s="10">
        <f t="shared" si="1"/>
        <v>0</v>
      </c>
      <c r="L33" s="10">
        <f t="shared" si="2"/>
        <v>0</v>
      </c>
      <c r="M33" s="10">
        <f t="shared" ref="M33:M49" si="5">J33*G33</f>
        <v>0</v>
      </c>
      <c r="N33" s="11">
        <v>0.2</v>
      </c>
      <c r="O33" s="12">
        <f t="shared" si="4"/>
        <v>0</v>
      </c>
    </row>
    <row r="34" spans="1:15" x14ac:dyDescent="0.25">
      <c r="A34" t="s">
        <v>22</v>
      </c>
      <c r="D34" s="8">
        <v>26</v>
      </c>
      <c r="E34" s="4">
        <v>1207</v>
      </c>
      <c r="F34" s="4">
        <v>136</v>
      </c>
      <c r="G34">
        <v>150</v>
      </c>
      <c r="I34" s="21">
        <v>0</v>
      </c>
      <c r="J34" s="23">
        <f t="shared" si="0"/>
        <v>0</v>
      </c>
      <c r="K34" s="10">
        <f t="shared" si="1"/>
        <v>0</v>
      </c>
      <c r="L34" s="10">
        <f t="shared" si="2"/>
        <v>0</v>
      </c>
      <c r="M34" s="10">
        <f t="shared" si="5"/>
        <v>0</v>
      </c>
      <c r="N34" s="11">
        <v>0.35</v>
      </c>
      <c r="O34" s="12">
        <f t="shared" si="4"/>
        <v>0</v>
      </c>
    </row>
    <row r="35" spans="1:15" x14ac:dyDescent="0.25">
      <c r="A35" t="s">
        <v>23</v>
      </c>
      <c r="D35" s="8">
        <v>25</v>
      </c>
      <c r="E35" s="4">
        <v>1060</v>
      </c>
      <c r="F35" s="4">
        <v>93</v>
      </c>
      <c r="G35">
        <v>98</v>
      </c>
      <c r="I35" s="21">
        <v>0</v>
      </c>
      <c r="J35" s="23">
        <f t="shared" si="0"/>
        <v>0</v>
      </c>
      <c r="K35" s="10">
        <f t="shared" si="1"/>
        <v>0</v>
      </c>
      <c r="L35" s="10">
        <f t="shared" si="2"/>
        <v>0</v>
      </c>
      <c r="M35" s="10">
        <f t="shared" si="5"/>
        <v>0</v>
      </c>
      <c r="N35" s="11">
        <v>0.18</v>
      </c>
      <c r="O35" s="12">
        <f t="shared" si="4"/>
        <v>0</v>
      </c>
    </row>
    <row r="36" spans="1:15" x14ac:dyDescent="0.25">
      <c r="A36" t="s">
        <v>26</v>
      </c>
      <c r="D36" s="8">
        <v>26</v>
      </c>
      <c r="E36" s="4">
        <v>947</v>
      </c>
      <c r="F36" s="4">
        <v>80</v>
      </c>
      <c r="G36">
        <v>63</v>
      </c>
      <c r="I36" s="21">
        <v>0</v>
      </c>
      <c r="J36" s="23">
        <f>I36*D36/100</f>
        <v>0</v>
      </c>
      <c r="K36" s="10">
        <f t="shared" si="1"/>
        <v>0</v>
      </c>
      <c r="L36" s="10">
        <f t="shared" si="2"/>
        <v>0</v>
      </c>
      <c r="M36" s="10">
        <f t="shared" si="5"/>
        <v>0</v>
      </c>
      <c r="N36" s="11">
        <v>0.18</v>
      </c>
      <c r="O36" s="12">
        <f t="shared" si="4"/>
        <v>0</v>
      </c>
    </row>
    <row r="37" spans="1:15" x14ac:dyDescent="0.25">
      <c r="A37" t="s">
        <v>27</v>
      </c>
      <c r="D37" s="8">
        <v>11</v>
      </c>
      <c r="E37" s="4">
        <v>1056</v>
      </c>
      <c r="F37" s="4">
        <v>94</v>
      </c>
      <c r="G37">
        <v>105</v>
      </c>
      <c r="I37" s="21">
        <v>0</v>
      </c>
      <c r="J37" s="23">
        <f>I37*D37/100</f>
        <v>0</v>
      </c>
      <c r="K37" s="10">
        <f t="shared" si="1"/>
        <v>0</v>
      </c>
      <c r="L37" s="10">
        <f t="shared" si="2"/>
        <v>0</v>
      </c>
      <c r="M37" s="10">
        <f t="shared" si="5"/>
        <v>0</v>
      </c>
      <c r="N37" s="11">
        <v>0.2</v>
      </c>
      <c r="O37" s="12">
        <f t="shared" si="4"/>
        <v>0</v>
      </c>
    </row>
    <row r="38" spans="1:15" x14ac:dyDescent="0.25">
      <c r="D38" s="8"/>
      <c r="E38" s="4"/>
      <c r="F38" s="4"/>
      <c r="I38" s="4"/>
      <c r="J38" s="24"/>
      <c r="K38" s="8"/>
      <c r="L38" s="8"/>
      <c r="M38" s="8"/>
      <c r="N38" s="19"/>
      <c r="O38" s="20"/>
    </row>
    <row r="39" spans="1:15" ht="17.399999999999999" x14ac:dyDescent="0.3">
      <c r="A39" s="18" t="s">
        <v>24</v>
      </c>
      <c r="D39" s="8"/>
      <c r="E39" s="4"/>
      <c r="F39" s="4"/>
      <c r="I39" s="4"/>
      <c r="J39" s="24"/>
      <c r="K39" s="8"/>
      <c r="L39" s="8"/>
      <c r="M39" s="8"/>
      <c r="N39" s="19"/>
      <c r="O39" s="20"/>
    </row>
    <row r="40" spans="1:15" x14ac:dyDescent="0.25">
      <c r="A40" s="1"/>
      <c r="D40" s="8"/>
      <c r="E40" s="4"/>
      <c r="F40" s="4"/>
      <c r="I40" s="4"/>
      <c r="J40" s="24"/>
      <c r="K40" s="8"/>
      <c r="L40" s="8"/>
      <c r="M40" s="8"/>
      <c r="N40" s="19"/>
      <c r="O40" s="20"/>
    </row>
    <row r="41" spans="1:15" x14ac:dyDescent="0.25">
      <c r="A41" s="1" t="s">
        <v>35</v>
      </c>
      <c r="B41" t="s">
        <v>37</v>
      </c>
      <c r="D41" s="8">
        <v>90</v>
      </c>
      <c r="E41" s="4">
        <v>1040</v>
      </c>
      <c r="F41" s="4">
        <v>80</v>
      </c>
      <c r="G41">
        <v>160</v>
      </c>
      <c r="I41" s="21">
        <v>0</v>
      </c>
      <c r="J41" s="23">
        <f t="shared" ref="J41" si="6">I41*D41/100</f>
        <v>0</v>
      </c>
      <c r="K41" s="10">
        <f t="shared" ref="K41" si="7">J41*E41</f>
        <v>0</v>
      </c>
      <c r="L41" s="10">
        <f t="shared" ref="L41" si="8">J41*F41</f>
        <v>0</v>
      </c>
      <c r="M41" s="10">
        <f t="shared" si="5"/>
        <v>0</v>
      </c>
      <c r="N41" s="11">
        <v>0.35</v>
      </c>
      <c r="O41" s="12">
        <f t="shared" si="4"/>
        <v>0</v>
      </c>
    </row>
    <row r="42" spans="1:15" x14ac:dyDescent="0.25">
      <c r="A42" s="1" t="s">
        <v>36</v>
      </c>
      <c r="B42" t="s">
        <v>38</v>
      </c>
      <c r="D42" s="8">
        <v>90</v>
      </c>
      <c r="E42" s="4">
        <v>1040</v>
      </c>
      <c r="F42" s="4">
        <v>220</v>
      </c>
      <c r="G42">
        <v>300</v>
      </c>
      <c r="I42" s="21">
        <v>0</v>
      </c>
      <c r="J42" s="23">
        <f t="shared" si="0"/>
        <v>0</v>
      </c>
      <c r="K42" s="10">
        <f t="shared" si="1"/>
        <v>0</v>
      </c>
      <c r="L42" s="10">
        <f t="shared" si="2"/>
        <v>0</v>
      </c>
      <c r="M42" s="10">
        <f t="shared" si="5"/>
        <v>0</v>
      </c>
      <c r="N42" s="11">
        <v>0.5</v>
      </c>
      <c r="O42" s="12">
        <f t="shared" si="4"/>
        <v>0</v>
      </c>
    </row>
    <row r="43" spans="1:15" x14ac:dyDescent="0.25">
      <c r="A43" t="s">
        <v>21</v>
      </c>
      <c r="D43" s="8">
        <v>17</v>
      </c>
      <c r="E43" s="4">
        <v>1056</v>
      </c>
      <c r="F43" s="4">
        <v>101</v>
      </c>
      <c r="G43">
        <v>80</v>
      </c>
      <c r="I43" s="21">
        <v>0</v>
      </c>
      <c r="J43" s="23">
        <f t="shared" si="0"/>
        <v>0</v>
      </c>
      <c r="K43" s="10">
        <f t="shared" si="1"/>
        <v>0</v>
      </c>
      <c r="L43" s="10">
        <f t="shared" si="2"/>
        <v>0</v>
      </c>
      <c r="M43" s="10">
        <f t="shared" si="5"/>
        <v>0</v>
      </c>
      <c r="N43" s="11">
        <v>0.25</v>
      </c>
      <c r="O43" s="12">
        <f t="shared" si="4"/>
        <v>0</v>
      </c>
    </row>
    <row r="44" spans="1:15" x14ac:dyDescent="0.25">
      <c r="A44" t="s">
        <v>25</v>
      </c>
      <c r="D44" s="8">
        <v>88</v>
      </c>
      <c r="E44" s="4">
        <v>879</v>
      </c>
      <c r="F44" s="4">
        <v>129</v>
      </c>
      <c r="G44">
        <v>330</v>
      </c>
      <c r="I44" s="21">
        <v>0</v>
      </c>
      <c r="J44" s="23">
        <f t="shared" si="0"/>
        <v>0</v>
      </c>
      <c r="K44" s="10">
        <f t="shared" si="1"/>
        <v>0</v>
      </c>
      <c r="L44" s="10">
        <f t="shared" si="2"/>
        <v>0</v>
      </c>
      <c r="M44" s="10">
        <f t="shared" si="5"/>
        <v>0</v>
      </c>
      <c r="N44" s="11">
        <v>0.4</v>
      </c>
      <c r="O44" s="12">
        <f t="shared" si="4"/>
        <v>0</v>
      </c>
    </row>
    <row r="45" spans="1:15" x14ac:dyDescent="0.25">
      <c r="A45" t="s">
        <v>28</v>
      </c>
      <c r="D45" s="8">
        <v>88</v>
      </c>
      <c r="E45" s="4">
        <v>1015</v>
      </c>
      <c r="F45" s="4">
        <v>235</v>
      </c>
      <c r="G45">
        <v>460</v>
      </c>
      <c r="I45" s="21">
        <v>0</v>
      </c>
      <c r="J45" s="23">
        <f t="shared" si="0"/>
        <v>0</v>
      </c>
      <c r="K45" s="10">
        <f t="shared" si="1"/>
        <v>0</v>
      </c>
      <c r="L45" s="10">
        <f t="shared" si="2"/>
        <v>0</v>
      </c>
      <c r="M45" s="10">
        <f t="shared" si="5"/>
        <v>0</v>
      </c>
      <c r="N45" s="11">
        <v>0.52</v>
      </c>
      <c r="O45" s="12">
        <f t="shared" si="4"/>
        <v>0</v>
      </c>
    </row>
    <row r="46" spans="1:15" x14ac:dyDescent="0.25">
      <c r="A46" t="s">
        <v>29</v>
      </c>
      <c r="D46" s="8">
        <v>88</v>
      </c>
      <c r="E46" s="4">
        <v>1131</v>
      </c>
      <c r="F46" s="4">
        <v>95</v>
      </c>
      <c r="G46">
        <v>94</v>
      </c>
      <c r="I46" s="21">
        <v>0</v>
      </c>
      <c r="J46" s="23">
        <f t="shared" si="0"/>
        <v>0</v>
      </c>
      <c r="K46" s="10">
        <f t="shared" si="1"/>
        <v>0</v>
      </c>
      <c r="L46" s="10">
        <f t="shared" si="2"/>
        <v>0</v>
      </c>
      <c r="M46" s="10">
        <f t="shared" si="5"/>
        <v>0</v>
      </c>
      <c r="N46" s="11">
        <v>0.38</v>
      </c>
      <c r="O46" s="12">
        <f t="shared" si="4"/>
        <v>0</v>
      </c>
    </row>
    <row r="47" spans="1:15" x14ac:dyDescent="0.25">
      <c r="A47" t="s">
        <v>30</v>
      </c>
      <c r="D47" s="8">
        <v>96</v>
      </c>
      <c r="E47" s="4">
        <v>958</v>
      </c>
      <c r="F47" s="4">
        <v>70</v>
      </c>
      <c r="G47">
        <v>154</v>
      </c>
      <c r="I47" s="21">
        <v>0</v>
      </c>
      <c r="J47" s="23">
        <f t="shared" si="0"/>
        <v>0</v>
      </c>
      <c r="K47" s="10">
        <f t="shared" si="1"/>
        <v>0</v>
      </c>
      <c r="L47" s="10">
        <f t="shared" si="2"/>
        <v>0</v>
      </c>
      <c r="M47" s="10">
        <f t="shared" si="5"/>
        <v>0</v>
      </c>
      <c r="N47" s="11">
        <v>0.38</v>
      </c>
      <c r="O47" s="12">
        <f t="shared" si="4"/>
        <v>0</v>
      </c>
    </row>
    <row r="48" spans="1:15" x14ac:dyDescent="0.25">
      <c r="A48" t="s">
        <v>8</v>
      </c>
      <c r="C48" s="3"/>
      <c r="D48" s="8">
        <v>52</v>
      </c>
      <c r="E48" s="4">
        <v>1146</v>
      </c>
      <c r="F48" s="4">
        <v>78</v>
      </c>
      <c r="G48">
        <v>85</v>
      </c>
      <c r="I48" s="21">
        <v>0</v>
      </c>
      <c r="J48" s="23">
        <f t="shared" si="0"/>
        <v>0</v>
      </c>
      <c r="K48" s="10">
        <f t="shared" si="1"/>
        <v>0</v>
      </c>
      <c r="L48" s="10">
        <f t="shared" si="2"/>
        <v>0</v>
      </c>
      <c r="M48" s="10">
        <f t="shared" si="5"/>
        <v>0</v>
      </c>
      <c r="N48" s="11">
        <v>0.35</v>
      </c>
      <c r="O48" s="12">
        <f t="shared" si="4"/>
        <v>0</v>
      </c>
    </row>
    <row r="49" spans="1:15" x14ac:dyDescent="0.25">
      <c r="A49" t="s">
        <v>9</v>
      </c>
      <c r="C49" s="3"/>
      <c r="D49" s="8">
        <v>52</v>
      </c>
      <c r="E49" s="4">
        <v>1100</v>
      </c>
      <c r="F49" s="4">
        <v>70</v>
      </c>
      <c r="G49">
        <v>80</v>
      </c>
      <c r="I49" s="21">
        <v>0</v>
      </c>
      <c r="J49" s="23">
        <f t="shared" si="0"/>
        <v>0</v>
      </c>
      <c r="K49" s="10">
        <f t="shared" si="1"/>
        <v>0</v>
      </c>
      <c r="L49" s="10">
        <f t="shared" si="2"/>
        <v>0</v>
      </c>
      <c r="M49" s="10">
        <f t="shared" si="5"/>
        <v>0</v>
      </c>
      <c r="N49" s="11">
        <v>0.35</v>
      </c>
      <c r="O49" s="12">
        <f t="shared" si="4"/>
        <v>0</v>
      </c>
    </row>
    <row r="50" spans="1:15" x14ac:dyDescent="0.25">
      <c r="A50" t="s">
        <v>56</v>
      </c>
      <c r="C50" s="3"/>
      <c r="D50" s="8">
        <v>88</v>
      </c>
      <c r="E50" s="4">
        <v>840</v>
      </c>
      <c r="F50" s="4">
        <v>93</v>
      </c>
      <c r="G50">
        <v>160</v>
      </c>
      <c r="I50" s="21">
        <v>0</v>
      </c>
      <c r="J50" s="23">
        <f t="shared" ref="J50" si="9">I50*D50/100</f>
        <v>0</v>
      </c>
      <c r="K50" s="28">
        <f t="shared" ref="K50" si="10">J50*E50</f>
        <v>0</v>
      </c>
      <c r="L50" s="28">
        <f t="shared" ref="L50" si="11">J50*F50</f>
        <v>0</v>
      </c>
      <c r="M50" s="28">
        <f t="shared" ref="M50" si="12">J50*G50</f>
        <v>0</v>
      </c>
      <c r="N50" s="12">
        <v>0.35</v>
      </c>
      <c r="O50" s="12">
        <f t="shared" ref="O50" si="13">N50*J50</f>
        <v>0</v>
      </c>
    </row>
    <row r="51" spans="1:15" x14ac:dyDescent="0.25">
      <c r="C51" s="3"/>
      <c r="D51" s="8"/>
      <c r="E51" s="4"/>
      <c r="F51" s="4"/>
      <c r="I51" s="16" t="s">
        <v>31</v>
      </c>
      <c r="J51" s="5" t="s">
        <v>32</v>
      </c>
      <c r="K51" s="5" t="s">
        <v>33</v>
      </c>
      <c r="L51" s="5" t="s">
        <v>34</v>
      </c>
      <c r="M51" s="5"/>
      <c r="N51" s="5"/>
      <c r="O51" s="5" t="s">
        <v>40</v>
      </c>
    </row>
    <row r="52" spans="1:15" ht="17.399999999999999" x14ac:dyDescent="0.3">
      <c r="A52" s="18" t="s">
        <v>57</v>
      </c>
      <c r="B52" s="2"/>
      <c r="C52" s="2"/>
      <c r="D52" s="2"/>
      <c r="I52" s="48">
        <f>SUM(I32:I50)</f>
        <v>0</v>
      </c>
      <c r="J52" s="29">
        <f>SUM(J32:J50)</f>
        <v>0</v>
      </c>
      <c r="K52" s="39">
        <f>SUM(K32:K50)</f>
        <v>0</v>
      </c>
      <c r="L52" s="39">
        <f>SUM(L32:L50)</f>
        <v>0</v>
      </c>
      <c r="M52" s="49"/>
      <c r="N52" s="1"/>
      <c r="O52" s="50">
        <f>SUM(O32:O50)</f>
        <v>0</v>
      </c>
    </row>
    <row r="53" spans="1:15" x14ac:dyDescent="0.25">
      <c r="J53" s="8"/>
      <c r="K53" s="8"/>
      <c r="L53" s="8"/>
      <c r="M53" s="8"/>
      <c r="O53" s="20"/>
    </row>
    <row r="54" spans="1:15" x14ac:dyDescent="0.25">
      <c r="J54" s="8"/>
      <c r="K54" s="8"/>
      <c r="L54" s="8"/>
      <c r="M54" s="8"/>
      <c r="O54" s="20"/>
    </row>
    <row r="55" spans="1:15" ht="15.6" x14ac:dyDescent="0.3">
      <c r="J55" s="41" t="s">
        <v>32</v>
      </c>
      <c r="K55" s="41" t="s">
        <v>12</v>
      </c>
      <c r="L55" s="41" t="s">
        <v>15</v>
      </c>
    </row>
    <row r="56" spans="1:15" ht="17.399999999999999" x14ac:dyDescent="0.3">
      <c r="A56" s="18" t="s">
        <v>60</v>
      </c>
      <c r="B56" s="18"/>
      <c r="C56" s="18"/>
      <c r="D56" s="18"/>
      <c r="E56" s="18"/>
      <c r="F56" s="18"/>
      <c r="G56" s="18"/>
      <c r="J56" s="31">
        <f>J24+J52</f>
        <v>0</v>
      </c>
      <c r="K56" s="47">
        <f>K24+K52</f>
        <v>0</v>
      </c>
      <c r="L56" s="47">
        <f>L24+L52</f>
        <v>0</v>
      </c>
    </row>
    <row r="58" spans="1:15" x14ac:dyDescent="0.25">
      <c r="K58" s="5" t="s">
        <v>12</v>
      </c>
      <c r="L58" s="5" t="s">
        <v>15</v>
      </c>
      <c r="M58" s="5" t="s">
        <v>53</v>
      </c>
    </row>
    <row r="59" spans="1:15" ht="15.6" x14ac:dyDescent="0.3">
      <c r="E59" s="2" t="s">
        <v>71</v>
      </c>
      <c r="F59" s="25"/>
      <c r="G59" s="25"/>
      <c r="H59" s="27"/>
      <c r="K59" s="39" t="e">
        <f>K56/J56</f>
        <v>#DIV/0!</v>
      </c>
      <c r="L59" s="39" t="e">
        <f>L56/J56</f>
        <v>#DIV/0!</v>
      </c>
      <c r="M59" s="39" t="e">
        <f>((M32+M33+M34+M35+M36+M37+M41+M42+M43+M44+M45+M46+M47+M48+M49+M50)+(M27*J24))/J56</f>
        <v>#DIV/0!</v>
      </c>
    </row>
    <row r="61" spans="1:15" x14ac:dyDescent="0.25">
      <c r="C61" s="5" t="s">
        <v>44</v>
      </c>
      <c r="D61" s="5" t="s">
        <v>46</v>
      </c>
      <c r="E61" s="5" t="s">
        <v>47</v>
      </c>
    </row>
    <row r="62" spans="1:15" x14ac:dyDescent="0.25">
      <c r="A62" s="1" t="s">
        <v>61</v>
      </c>
      <c r="C62" s="21">
        <v>0</v>
      </c>
      <c r="D62" s="21">
        <v>0</v>
      </c>
      <c r="E62" s="21">
        <v>0</v>
      </c>
    </row>
    <row r="63" spans="1:15" x14ac:dyDescent="0.25">
      <c r="A63" s="1" t="s">
        <v>62</v>
      </c>
      <c r="C63" s="21">
        <v>0</v>
      </c>
    </row>
    <row r="64" spans="1:15" x14ac:dyDescent="0.25">
      <c r="A64" s="1" t="s">
        <v>70</v>
      </c>
      <c r="C64" s="44">
        <v>0</v>
      </c>
    </row>
    <row r="66" spans="1:11" x14ac:dyDescent="0.25">
      <c r="D66" s="5" t="s">
        <v>12</v>
      </c>
      <c r="E66" s="5" t="s">
        <v>15</v>
      </c>
      <c r="F66" s="5" t="s">
        <v>64</v>
      </c>
    </row>
    <row r="67" spans="1:11" ht="15.6" x14ac:dyDescent="0.3">
      <c r="A67" s="1" t="s">
        <v>63</v>
      </c>
      <c r="B67" s="1"/>
      <c r="D67" s="22">
        <v>0</v>
      </c>
      <c r="E67" s="22">
        <v>0</v>
      </c>
      <c r="F67" s="22">
        <v>0</v>
      </c>
      <c r="I67" s="1" t="s">
        <v>67</v>
      </c>
      <c r="K67" s="46" t="e">
        <f>C63/J56</f>
        <v>#DIV/0!</v>
      </c>
    </row>
    <row r="68" spans="1:11" ht="15" x14ac:dyDescent="0.25">
      <c r="A68" s="1" t="s">
        <v>65</v>
      </c>
      <c r="D68" s="42">
        <f>K56</f>
        <v>0</v>
      </c>
      <c r="E68" s="42">
        <f>L56</f>
        <v>0</v>
      </c>
      <c r="F68" s="42" t="e">
        <f>M59</f>
        <v>#DIV/0!</v>
      </c>
      <c r="K68" s="27"/>
    </row>
    <row r="69" spans="1:11" ht="15.6" x14ac:dyDescent="0.3">
      <c r="I69" s="1" t="s">
        <v>69</v>
      </c>
      <c r="J69" s="1"/>
      <c r="K69" s="45">
        <f>O24+O52</f>
        <v>0</v>
      </c>
    </row>
    <row r="70" spans="1:11" ht="15" x14ac:dyDescent="0.25">
      <c r="A70" s="1" t="s">
        <v>66</v>
      </c>
      <c r="D70" s="42">
        <f>D68-D67</f>
        <v>0</v>
      </c>
      <c r="E70" s="42">
        <f t="shared" ref="E70:F70" si="14">E68-E67</f>
        <v>0</v>
      </c>
      <c r="F70" s="42" t="e">
        <f t="shared" si="14"/>
        <v>#DIV/0!</v>
      </c>
      <c r="K70" s="27"/>
    </row>
    <row r="71" spans="1:11" ht="15.6" x14ac:dyDescent="0.3">
      <c r="I71" s="1" t="s">
        <v>68</v>
      </c>
      <c r="K71" s="45">
        <f>(C63*C64)-K69</f>
        <v>0</v>
      </c>
    </row>
    <row r="72" spans="1:11" x14ac:dyDescent="0.25">
      <c r="K72" s="4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2022-02-09T13:01:09Z</dcterms:created>
  <dcterms:modified xsi:type="dcterms:W3CDTF">2023-01-31T12:13:15Z</dcterms:modified>
</cp:coreProperties>
</file>