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VU\Desktop\WVU\2016-2017\OOVV\Huisvesting\"/>
    </mc:Choice>
  </mc:AlternateContent>
  <bookViews>
    <workbookView xWindow="480" yWindow="60" windowWidth="14820" windowHeight="8508"/>
  </bookViews>
  <sheets>
    <sheet name="uitgangspunten" sheetId="1" r:id="rId1"/>
    <sheet name="# worpen per week" sheetId="2" r:id="rId2"/>
    <sheet name="zeugenhokken" sheetId="4" r:id="rId3"/>
    <sheet name="biggenhokken" sheetId="5" r:id="rId4"/>
    <sheet name="vleesvarkenshokken" sheetId="3" r:id="rId5"/>
  </sheets>
  <calcPr calcId="162913"/>
</workbook>
</file>

<file path=xl/calcChain.xml><?xml version="1.0" encoding="utf-8"?>
<calcChain xmlns="http://schemas.openxmlformats.org/spreadsheetml/2006/main">
  <c r="F9" i="1" l="1"/>
  <c r="F13" i="1"/>
  <c r="D4" i="2" l="1"/>
  <c r="A8" i="3"/>
  <c r="G8" i="3"/>
  <c r="G10" i="3"/>
  <c r="A4" i="3"/>
  <c r="G16" i="3"/>
  <c r="A4" i="2"/>
  <c r="G4" i="3"/>
  <c r="A4" i="5"/>
  <c r="G4" i="5"/>
  <c r="A8" i="5"/>
  <c r="G8" i="5"/>
  <c r="G14" i="5"/>
  <c r="D16" i="4"/>
  <c r="A14" i="4"/>
  <c r="A4" i="4"/>
  <c r="D4" i="4"/>
  <c r="D10" i="4"/>
  <c r="K8" i="5" l="1"/>
  <c r="A10" i="5" s="1"/>
  <c r="K10" i="5" s="1"/>
  <c r="G12" i="5" s="1"/>
  <c r="H4" i="2"/>
  <c r="A6" i="2" s="1"/>
  <c r="H6" i="2" s="1"/>
  <c r="A8" i="4" s="1"/>
  <c r="H4" i="4"/>
  <c r="A6" i="4" s="1"/>
  <c r="H6" i="4" s="1"/>
  <c r="D8" i="4" s="1"/>
  <c r="K8" i="3"/>
  <c r="A10" i="3" s="1"/>
  <c r="K10" i="3" s="1"/>
  <c r="A12" i="3" s="1"/>
  <c r="K12" i="3" s="1"/>
  <c r="G14" i="3" s="1"/>
  <c r="K4" i="5"/>
  <c r="A6" i="5" s="1"/>
  <c r="K4" i="3"/>
  <c r="A6" i="3" s="1"/>
  <c r="H8" i="4" l="1"/>
  <c r="G6" i="5"/>
  <c r="K6" i="5" s="1"/>
  <c r="A12" i="5" s="1"/>
  <c r="K12" i="5" s="1"/>
  <c r="A14" i="5" s="1"/>
  <c r="K14" i="5" s="1"/>
  <c r="G6" i="3"/>
  <c r="K6" i="3" s="1"/>
  <c r="A14" i="3" s="1"/>
  <c r="K14" i="3" s="1"/>
  <c r="A16" i="3" s="1"/>
  <c r="K16" i="3" s="1"/>
  <c r="D14" i="4"/>
  <c r="H14" i="4" s="1"/>
  <c r="A16" i="4" s="1"/>
  <c r="H16" i="4" s="1"/>
  <c r="D20" i="4" s="1"/>
  <c r="A10" i="4"/>
  <c r="H10" i="4" s="1"/>
  <c r="A20" i="4" s="1"/>
  <c r="H20" i="4" s="1"/>
</calcChain>
</file>

<file path=xl/sharedStrings.xml><?xml version="1.0" encoding="utf-8"?>
<sst xmlns="http://schemas.openxmlformats.org/spreadsheetml/2006/main" count="144" uniqueCount="74">
  <si>
    <t>Opdracht dierplaatsen</t>
  </si>
  <si>
    <t>Volledig gesloten</t>
  </si>
  <si>
    <t>zeugen</t>
  </si>
  <si>
    <t>Bezettingsgraad</t>
  </si>
  <si>
    <t>%</t>
  </si>
  <si>
    <t>Aantal gespeende biggen per zeug per jaar</t>
  </si>
  <si>
    <t>Aantal grootgebrachte biggen per zeug per jaar</t>
  </si>
  <si>
    <t>dagen</t>
  </si>
  <si>
    <t>Van te voren in het kraamhok</t>
  </si>
  <si>
    <t>week</t>
  </si>
  <si>
    <t>Bedrijfsworpindex</t>
  </si>
  <si>
    <t>Afleverleeftijd biggen</t>
  </si>
  <si>
    <t>Groei vleesvarkens in gram per dag</t>
  </si>
  <si>
    <t>Aflevergewicht biggen</t>
  </si>
  <si>
    <t>kilo</t>
  </si>
  <si>
    <t>Uitgangspunten</t>
  </si>
  <si>
    <t>Aantal worpen per week</t>
  </si>
  <si>
    <t>x</t>
  </si>
  <si>
    <t>worpindex</t>
  </si>
  <si>
    <t>=</t>
  </si>
  <si>
    <t>worpen per jaar</t>
  </si>
  <si>
    <t>:</t>
  </si>
  <si>
    <t>weken</t>
  </si>
  <si>
    <t>worpen per week</t>
  </si>
  <si>
    <t xml:space="preserve">+ </t>
  </si>
  <si>
    <t>dagen van te voren</t>
  </si>
  <si>
    <t xml:space="preserve">dagen </t>
  </si>
  <si>
    <t>dagen in de week</t>
  </si>
  <si>
    <t>worpen</t>
  </si>
  <si>
    <t>kraamhokken</t>
  </si>
  <si>
    <t>Aantal kraamhokken</t>
  </si>
  <si>
    <t>% bezetting</t>
  </si>
  <si>
    <t>-</t>
  </si>
  <si>
    <t>Aantal hokken voor drachtige en guste zeugen</t>
  </si>
  <si>
    <t>drachtige en guste zeugen</t>
  </si>
  <si>
    <t>hokken voor drachtige en guste zeugen</t>
  </si>
  <si>
    <t>Aantal biggenplaatsen</t>
  </si>
  <si>
    <t>gespeende biggen per zeug per jaar</t>
  </si>
  <si>
    <t xml:space="preserve">: </t>
  </si>
  <si>
    <t>gespeende biggen per worp</t>
  </si>
  <si>
    <t>afleverleeftijd biggen</t>
  </si>
  <si>
    <t>zoogperiode</t>
  </si>
  <si>
    <t>dagen opfokperiode biggen</t>
  </si>
  <si>
    <t>dagen p. week</t>
  </si>
  <si>
    <t>weken opfokperiode biggen</t>
  </si>
  <si>
    <t>worpen p. week</t>
  </si>
  <si>
    <t>gespeende biggen per week</t>
  </si>
  <si>
    <t xml:space="preserve">x </t>
  </si>
  <si>
    <t>weken opfok</t>
  </si>
  <si>
    <t>gespeende biggen</t>
  </si>
  <si>
    <t>hokken voor gespeende biggen</t>
  </si>
  <si>
    <t>groot gebr. biggen per zeug per jaar</t>
  </si>
  <si>
    <t>groot gebrachte biggen per worp</t>
  </si>
  <si>
    <t>groot gebrachte biggen per week</t>
  </si>
  <si>
    <t>kilo aflevergewicht</t>
  </si>
  <si>
    <t>opleggewicht</t>
  </si>
  <si>
    <t>kilo groei gedurende de mestperiode</t>
  </si>
  <si>
    <t>kilo groei mestperiode</t>
  </si>
  <si>
    <t>kilo groei p. dag</t>
  </si>
  <si>
    <t>dagen mestperiode</t>
  </si>
  <si>
    <t>groot gebr. biggen per week</t>
  </si>
  <si>
    <t>dagen per week</t>
  </si>
  <si>
    <t>weken mestperiode</t>
  </si>
  <si>
    <t>wkn mestperiode</t>
  </si>
  <si>
    <t>vleesvarkens</t>
  </si>
  <si>
    <t>hokken voor vleesvarkens</t>
  </si>
  <si>
    <t>Aantal vleesvarkensplaatsen</t>
  </si>
  <si>
    <t>Levend aflevergewicht vleesvarkens</t>
  </si>
  <si>
    <t>Totaal aantal hokken voor zeugen</t>
  </si>
  <si>
    <t>kraam</t>
  </si>
  <si>
    <t>+</t>
  </si>
  <si>
    <t>dracht + gust</t>
  </si>
  <si>
    <t>zeugenhokken</t>
  </si>
  <si>
    <t>Zoogperiode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</si>
</sst>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b/>
      <u/>
      <sz val="11"/>
      <color indexed="8"/>
      <name val="Verdana"/>
      <family val="2"/>
    </font>
    <font>
      <b/>
      <sz val="20"/>
      <color indexed="8"/>
      <name val="Verdana"/>
      <family val="2"/>
    </font>
    <font>
      <b/>
      <sz val="11"/>
      <color indexed="8"/>
      <name val="Verdana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4" fillId="2" borderId="0" xfId="0" applyFont="1" applyFill="1"/>
    <xf numFmtId="0" fontId="0" fillId="2" borderId="0" xfId="0" applyFont="1" applyFill="1"/>
    <xf numFmtId="0" fontId="1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quotePrefix="1" applyFont="1" applyFill="1" applyAlignme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left"/>
    </xf>
    <xf numFmtId="2" fontId="1" fillId="2" borderId="0" xfId="0" applyNumberFormat="1" applyFont="1" applyFill="1"/>
    <xf numFmtId="164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workbookViewId="0">
      <selection activeCell="K15" sqref="K15"/>
    </sheetView>
  </sheetViews>
  <sheetFormatPr defaultRowHeight="14.4" x14ac:dyDescent="0.3"/>
  <cols>
    <col min="1" max="1" width="53" bestFit="1" customWidth="1"/>
    <col min="5" max="5" width="4.33203125" style="11" customWidth="1"/>
    <col min="6" max="6" width="5.44140625" customWidth="1"/>
  </cols>
  <sheetData>
    <row r="1" spans="1:34" ht="24.6" x14ac:dyDescent="0.4">
      <c r="A1" s="1" t="s">
        <v>0</v>
      </c>
      <c r="B1" s="2"/>
      <c r="C1" s="2"/>
      <c r="D1" s="2"/>
      <c r="E1" s="1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3">
      <c r="A2" s="2"/>
      <c r="B2" s="2"/>
      <c r="C2" s="2"/>
      <c r="D2" s="2"/>
      <c r="E2" s="1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3">
      <c r="A3" s="4" t="s">
        <v>15</v>
      </c>
      <c r="B3" s="2"/>
      <c r="C3" s="2"/>
      <c r="D3" s="2"/>
      <c r="E3" s="14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x14ac:dyDescent="0.3">
      <c r="A4" s="2" t="s">
        <v>1</v>
      </c>
      <c r="B4" s="2"/>
      <c r="C4" s="2">
        <v>1000</v>
      </c>
      <c r="D4" s="2" t="s">
        <v>2</v>
      </c>
      <c r="E4" s="1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x14ac:dyDescent="0.3">
      <c r="A5" s="2" t="s">
        <v>3</v>
      </c>
      <c r="B5" s="2"/>
      <c r="C5" s="2">
        <v>95</v>
      </c>
      <c r="D5" s="2" t="s">
        <v>4</v>
      </c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3">
      <c r="A6" s="2" t="s">
        <v>5</v>
      </c>
      <c r="B6" s="2"/>
      <c r="C6" s="2">
        <v>28.6</v>
      </c>
      <c r="D6" s="2"/>
      <c r="E6" s="1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3">
      <c r="A7" s="2" t="s">
        <v>6</v>
      </c>
      <c r="B7" s="2"/>
      <c r="C7" s="2">
        <v>27.8</v>
      </c>
      <c r="D7" s="2"/>
      <c r="E7" s="14"/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3">
      <c r="A8" s="2" t="s">
        <v>73</v>
      </c>
      <c r="B8" s="2"/>
      <c r="C8" s="2">
        <v>25.6</v>
      </c>
      <c r="D8" s="2" t="s">
        <v>7</v>
      </c>
      <c r="E8" s="14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x14ac:dyDescent="0.3">
      <c r="A9" s="2" t="s">
        <v>8</v>
      </c>
      <c r="B9" s="2"/>
      <c r="C9" s="2">
        <v>1</v>
      </c>
      <c r="D9" s="2" t="s">
        <v>9</v>
      </c>
      <c r="E9" s="15" t="s">
        <v>19</v>
      </c>
      <c r="F9" s="10">
        <f>C9*7</f>
        <v>7</v>
      </c>
      <c r="G9" s="8" t="s">
        <v>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x14ac:dyDescent="0.3">
      <c r="A10" s="2" t="s">
        <v>10</v>
      </c>
      <c r="B10" s="2"/>
      <c r="C10" s="2">
        <v>2.37</v>
      </c>
      <c r="D10" s="2"/>
      <c r="E10" s="14"/>
      <c r="F10" s="2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x14ac:dyDescent="0.3">
      <c r="A11" s="2" t="s">
        <v>11</v>
      </c>
      <c r="B11" s="2"/>
      <c r="C11" s="2">
        <v>70</v>
      </c>
      <c r="D11" s="2" t="s">
        <v>7</v>
      </c>
      <c r="E11" s="14"/>
      <c r="F11" s="2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3">
      <c r="A12" s="2" t="s">
        <v>13</v>
      </c>
      <c r="B12" s="2"/>
      <c r="C12" s="2">
        <v>25</v>
      </c>
      <c r="D12" s="2" t="s">
        <v>14</v>
      </c>
      <c r="E12" s="14"/>
      <c r="F12" s="2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3">
      <c r="A13" s="2" t="s">
        <v>12</v>
      </c>
      <c r="B13" s="2"/>
      <c r="C13" s="2">
        <v>800</v>
      </c>
      <c r="D13" s="2"/>
      <c r="E13" s="15" t="s">
        <v>19</v>
      </c>
      <c r="F13" s="12">
        <f>C13/1000</f>
        <v>0.8</v>
      </c>
      <c r="G13" s="8" t="s">
        <v>14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x14ac:dyDescent="0.3">
      <c r="A14" s="2" t="s">
        <v>67</v>
      </c>
      <c r="B14" s="2"/>
      <c r="C14" s="2">
        <v>118</v>
      </c>
      <c r="D14" s="2" t="s">
        <v>14</v>
      </c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x14ac:dyDescent="0.3">
      <c r="A15" s="3"/>
      <c r="B15" s="3"/>
      <c r="C15" s="3"/>
      <c r="D15" s="3"/>
      <c r="E15" s="14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x14ac:dyDescent="0.3">
      <c r="A16" s="3"/>
      <c r="B16" s="3"/>
      <c r="C16" s="3"/>
      <c r="D16" s="3"/>
      <c r="E16" s="14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x14ac:dyDescent="0.3">
      <c r="A17" s="3"/>
      <c r="B17" s="3"/>
      <c r="C17" s="3"/>
      <c r="D17" s="3"/>
      <c r="E17" s="14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x14ac:dyDescent="0.3">
      <c r="A18" s="3"/>
      <c r="B18" s="3"/>
      <c r="C18" s="3"/>
      <c r="D18" s="3"/>
      <c r="E18" s="14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x14ac:dyDescent="0.3">
      <c r="A19" s="3"/>
      <c r="B19" s="3"/>
      <c r="C19" s="3"/>
      <c r="D19" s="3"/>
      <c r="E19" s="1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x14ac:dyDescent="0.3">
      <c r="A20" s="3"/>
      <c r="B20" s="3"/>
      <c r="C20" s="3"/>
      <c r="D20" s="3"/>
      <c r="E20" s="14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x14ac:dyDescent="0.3">
      <c r="A21" s="3"/>
      <c r="B21" s="3"/>
      <c r="C21" s="3"/>
      <c r="D21" s="3"/>
      <c r="E21" s="14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3">
      <c r="A22" s="3"/>
      <c r="B22" s="3"/>
      <c r="C22" s="3"/>
      <c r="D22" s="3"/>
      <c r="E22" s="1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3">
      <c r="A23" s="3"/>
      <c r="B23" s="3"/>
      <c r="C23" s="3"/>
      <c r="D23" s="3"/>
      <c r="E23" s="14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3">
      <c r="A24" s="3"/>
      <c r="B24" s="3"/>
      <c r="C24" s="3"/>
      <c r="D24" s="3"/>
      <c r="E24" s="14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3">
      <c r="A25" s="3"/>
      <c r="B25" s="3"/>
      <c r="C25" s="3"/>
      <c r="D25" s="3"/>
      <c r="E25" s="14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3">
      <c r="A26" s="3"/>
      <c r="B26" s="3"/>
      <c r="C26" s="3"/>
      <c r="D26" s="3"/>
      <c r="E26" s="14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3">
      <c r="A27" s="3"/>
      <c r="B27" s="3"/>
      <c r="C27" s="3"/>
      <c r="D27" s="3"/>
      <c r="E27" s="14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x14ac:dyDescent="0.3">
      <c r="A28" s="3"/>
      <c r="B28" s="3"/>
      <c r="C28" s="3"/>
      <c r="D28" s="3"/>
      <c r="E28" s="14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x14ac:dyDescent="0.3">
      <c r="A29" s="3"/>
      <c r="B29" s="3"/>
      <c r="C29" s="3"/>
      <c r="D29" s="3"/>
      <c r="E29" s="14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3">
      <c r="A30" s="3"/>
      <c r="B30" s="3"/>
      <c r="C30" s="3"/>
      <c r="D30" s="3"/>
      <c r="E30" s="14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3">
      <c r="A31" s="3"/>
      <c r="B31" s="3"/>
      <c r="C31" s="3"/>
      <c r="D31" s="3"/>
      <c r="E31" s="14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3">
      <c r="A32" s="3"/>
      <c r="B32" s="3"/>
      <c r="C32" s="3"/>
      <c r="D32" s="3"/>
      <c r="E32" s="14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3">
      <c r="A33" s="3"/>
      <c r="B33" s="3"/>
      <c r="C33" s="3"/>
      <c r="D33" s="3"/>
      <c r="E33" s="14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3">
      <c r="A34" s="3"/>
      <c r="B34" s="3"/>
      <c r="C34" s="3"/>
      <c r="D34" s="3"/>
      <c r="E34" s="14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3"/>
  <sheetViews>
    <sheetView workbookViewId="0">
      <selection activeCell="H4" sqref="H4"/>
    </sheetView>
  </sheetViews>
  <sheetFormatPr defaultRowHeight="14.4" x14ac:dyDescent="0.3"/>
  <sheetData>
    <row r="1" spans="1:44" ht="24.6" x14ac:dyDescent="0.4">
      <c r="A1" s="1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x14ac:dyDescent="0.3">
      <c r="A3" s="4" t="s">
        <v>16</v>
      </c>
      <c r="B3" s="2"/>
      <c r="C3" s="2"/>
      <c r="D3" s="2"/>
      <c r="E3" s="2"/>
      <c r="F3" s="2"/>
      <c r="G3" s="2"/>
      <c r="H3" s="2"/>
      <c r="I3" s="2"/>
      <c r="J3" s="2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x14ac:dyDescent="0.3">
      <c r="A4" s="8">
        <f>uitgangspunten!C4</f>
        <v>1000</v>
      </c>
      <c r="B4" s="9" t="s">
        <v>2</v>
      </c>
      <c r="C4" s="10" t="s">
        <v>17</v>
      </c>
      <c r="D4" s="10">
        <f>uitgangspunten!C10</f>
        <v>2.37</v>
      </c>
      <c r="E4" s="24" t="s">
        <v>18</v>
      </c>
      <c r="F4" s="24"/>
      <c r="G4" s="7" t="s">
        <v>19</v>
      </c>
      <c r="H4" s="10">
        <f>A4*D4</f>
        <v>2370</v>
      </c>
      <c r="I4" s="2" t="s">
        <v>20</v>
      </c>
      <c r="J4" s="2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x14ac:dyDescent="0.3">
      <c r="A6" s="8">
        <f>H4</f>
        <v>2370</v>
      </c>
      <c r="B6" s="2" t="s">
        <v>20</v>
      </c>
      <c r="C6" s="2"/>
      <c r="D6" s="7" t="s">
        <v>21</v>
      </c>
      <c r="E6" s="10">
        <v>52</v>
      </c>
      <c r="F6" s="10" t="s">
        <v>22</v>
      </c>
      <c r="G6" s="7" t="s">
        <v>19</v>
      </c>
      <c r="H6" s="13">
        <f>A6/E6</f>
        <v>45.57692307692308</v>
      </c>
      <c r="I6" s="5" t="s">
        <v>23</v>
      </c>
      <c r="J6" s="5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</row>
    <row r="22" spans="1:4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:44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:44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:44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</row>
    <row r="27" spans="1:44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</row>
    <row r="28" spans="1:44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</row>
    <row r="29" spans="1:44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 spans="1:44" ht="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 spans="1:44" ht="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 spans="1:44" ht="1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</row>
    <row r="33" spans="1:44" ht="1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15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1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15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1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 spans="1:44" ht="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ht="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ht="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44" ht="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 spans="1:44" ht="15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 spans="1:44" ht="15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 spans="1:44" ht="15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 spans="1:44" ht="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 spans="1:44" ht="15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 spans="1:44" ht="15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 spans="1:44" ht="15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 spans="1:44" ht="15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 spans="1:44" ht="15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 spans="1:44" ht="15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 spans="1:44" ht="15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 spans="1:44" ht="15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 spans="1:44" ht="15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 spans="1:44" ht="15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 spans="1:44" ht="15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 spans="1:44" ht="15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 spans="1:44" ht="15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 spans="1:44" ht="15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 spans="1:44" ht="15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 spans="1:44" ht="15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 spans="1:44" ht="15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 spans="1:44" ht="15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 spans="1:44" ht="15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 spans="1:44" ht="15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</row>
    <row r="74" spans="1:44" ht="15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</row>
    <row r="75" spans="1:44" ht="15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</row>
    <row r="76" spans="1:44" ht="15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</row>
    <row r="77" spans="1:44" ht="15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</row>
    <row r="78" spans="1:44" ht="15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</row>
    <row r="79" spans="1:44" ht="15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</row>
    <row r="80" spans="1:44" ht="15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</row>
    <row r="81" spans="1:44" ht="15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</row>
    <row r="82" spans="1:44" ht="15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</row>
    <row r="83" spans="1:44" ht="15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</row>
    <row r="84" spans="1:44" ht="15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</row>
    <row r="85" spans="1:44" ht="15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</row>
    <row r="86" spans="1:44" ht="15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</row>
    <row r="87" spans="1:44" ht="15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</row>
    <row r="88" spans="1:44" ht="15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</row>
    <row r="89" spans="1:44" ht="15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</row>
    <row r="90" spans="1:44" ht="15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</row>
    <row r="91" spans="1:44" ht="15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</row>
    <row r="92" spans="1:44" ht="15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</row>
    <row r="93" spans="1:44" ht="15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</row>
    <row r="94" spans="1:44" ht="15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</row>
    <row r="95" spans="1:44" ht="15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</row>
    <row r="96" spans="1:44" ht="15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</row>
    <row r="97" spans="1:44" ht="15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</row>
    <row r="98" spans="1:44" ht="15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</row>
    <row r="99" spans="1:44" ht="15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</row>
    <row r="100" spans="1:44" ht="15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 spans="1:44" ht="15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</row>
    <row r="102" spans="1:44" ht="15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</row>
    <row r="103" spans="1:44" ht="15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</row>
    <row r="104" spans="1:44" ht="15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</row>
    <row r="105" spans="1:44" ht="15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</row>
    <row r="106" spans="1:44" ht="15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</row>
    <row r="107" spans="1:44" ht="15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</row>
    <row r="108" spans="1:44" ht="15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</row>
    <row r="109" spans="1:44" ht="15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</row>
    <row r="110" spans="1:44" ht="15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</row>
    <row r="111" spans="1:44" ht="1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</row>
    <row r="112" spans="1:44" ht="15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</row>
    <row r="113" spans="1:44" ht="15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</row>
    <row r="114" spans="1:44" ht="15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</row>
    <row r="115" spans="1:44" ht="15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</row>
    <row r="116" spans="1:44" ht="15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</row>
    <row r="117" spans="1:44" ht="15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</row>
    <row r="118" spans="1:44" ht="15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</row>
    <row r="119" spans="1:44" ht="15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</row>
    <row r="120" spans="1:44" ht="15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</row>
    <row r="121" spans="1:44" ht="15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</row>
    <row r="122" spans="1:44" ht="15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</row>
    <row r="123" spans="1:44" ht="15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</row>
    <row r="124" spans="1:44" ht="15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</row>
    <row r="125" spans="1:44" ht="15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</row>
    <row r="126" spans="1:44" ht="15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</row>
    <row r="127" spans="1:44" ht="1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</row>
    <row r="128" spans="1:44" ht="15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</row>
    <row r="129" spans="1:44" ht="1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</row>
    <row r="130" spans="1:44" ht="15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</row>
    <row r="131" spans="1:44" ht="1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</row>
    <row r="132" spans="1:44" ht="15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</row>
    <row r="133" spans="1:44" ht="15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</row>
    <row r="134" spans="1:44" ht="15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</row>
    <row r="135" spans="1:44" ht="15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</row>
    <row r="136" spans="1:44" ht="15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</row>
    <row r="137" spans="1:44" ht="15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</row>
    <row r="138" spans="1:44" ht="15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</row>
    <row r="139" spans="1:44" ht="15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</row>
    <row r="140" spans="1:44" ht="15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</row>
    <row r="141" spans="1:44" ht="15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</row>
    <row r="142" spans="1:44" ht="15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</row>
    <row r="143" spans="1:44" ht="15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</row>
  </sheetData>
  <mergeCells count="1">
    <mergeCell ref="E4:F4"/>
  </mergeCells>
  <phoneticPr fontId="5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"/>
  <sheetViews>
    <sheetView topLeftCell="A4" zoomScale="120" zoomScaleNormal="120" workbookViewId="0">
      <selection activeCell="H25" sqref="H25"/>
    </sheetView>
  </sheetViews>
  <sheetFormatPr defaultRowHeight="14.4" x14ac:dyDescent="0.3"/>
  <cols>
    <col min="5" max="6" width="10.6640625" customWidth="1"/>
    <col min="8" max="8" width="10.5546875" bestFit="1" customWidth="1"/>
  </cols>
  <sheetData>
    <row r="1" spans="1:53" ht="24.6" x14ac:dyDescent="0.4">
      <c r="A1" s="1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3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53" x14ac:dyDescent="0.3">
      <c r="A3" s="4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53" x14ac:dyDescent="0.3">
      <c r="A4" s="8">
        <f>uitgangspunten!C8</f>
        <v>25.6</v>
      </c>
      <c r="B4" s="10" t="s">
        <v>7</v>
      </c>
      <c r="C4" s="7" t="s">
        <v>24</v>
      </c>
      <c r="D4" s="10">
        <f>uitgangspunten!F9</f>
        <v>7</v>
      </c>
      <c r="E4" s="24" t="s">
        <v>25</v>
      </c>
      <c r="F4" s="24"/>
      <c r="G4" s="7" t="s">
        <v>19</v>
      </c>
      <c r="H4" s="10">
        <f>A4+D4</f>
        <v>32.6</v>
      </c>
      <c r="I4" s="2" t="s">
        <v>7</v>
      </c>
      <c r="J4" s="2"/>
      <c r="K4" s="2"/>
      <c r="L4" s="2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</row>
    <row r="5" spans="1:53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x14ac:dyDescent="0.3">
      <c r="A6" s="8">
        <f>H4</f>
        <v>32.6</v>
      </c>
      <c r="B6" s="10" t="s">
        <v>26</v>
      </c>
      <c r="C6" s="7" t="s">
        <v>21</v>
      </c>
      <c r="D6" s="10">
        <v>7</v>
      </c>
      <c r="E6" s="24" t="s">
        <v>27</v>
      </c>
      <c r="F6" s="24"/>
      <c r="G6" s="7" t="s">
        <v>19</v>
      </c>
      <c r="H6" s="16">
        <f>A6/D6</f>
        <v>4.6571428571428575</v>
      </c>
      <c r="I6" s="2" t="s">
        <v>22</v>
      </c>
      <c r="J6" s="2"/>
      <c r="K6" s="2"/>
      <c r="L6" s="2"/>
      <c r="M6" s="2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x14ac:dyDescent="0.3">
      <c r="A7" s="2"/>
      <c r="B7" s="10"/>
      <c r="C7" s="10"/>
      <c r="D7" s="10"/>
      <c r="E7" s="2"/>
      <c r="F7" s="2"/>
      <c r="G7" s="2"/>
      <c r="H7" s="2"/>
      <c r="I7" s="2"/>
      <c r="J7" s="2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x14ac:dyDescent="0.3">
      <c r="A8" s="17">
        <f>'# worpen per week'!H6</f>
        <v>45.57692307692308</v>
      </c>
      <c r="B8" s="10" t="s">
        <v>28</v>
      </c>
      <c r="C8" s="7" t="s">
        <v>17</v>
      </c>
      <c r="D8" s="16">
        <f>H6</f>
        <v>4.6571428571428575</v>
      </c>
      <c r="E8" s="24" t="s">
        <v>22</v>
      </c>
      <c r="F8" s="24"/>
      <c r="G8" s="7" t="s">
        <v>19</v>
      </c>
      <c r="H8" s="19">
        <f>A8*D8</f>
        <v>212.25824175824178</v>
      </c>
      <c r="I8" s="2" t="s">
        <v>2</v>
      </c>
      <c r="J8" s="2"/>
      <c r="K8" s="2"/>
      <c r="L8" s="2"/>
      <c r="M8" s="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</row>
    <row r="10" spans="1:53" x14ac:dyDescent="0.3">
      <c r="A10" s="21">
        <f>H8</f>
        <v>212.25824175824178</v>
      </c>
      <c r="B10" s="2" t="s">
        <v>2</v>
      </c>
      <c r="C10" s="7" t="s">
        <v>21</v>
      </c>
      <c r="D10" s="10">
        <f>uitgangspunten!C5</f>
        <v>95</v>
      </c>
      <c r="E10" s="24" t="s">
        <v>31</v>
      </c>
      <c r="F10" s="24"/>
      <c r="G10" s="7" t="s">
        <v>19</v>
      </c>
      <c r="H10" s="13">
        <f>A10/D10*100</f>
        <v>223.4297281665703</v>
      </c>
      <c r="I10" s="5" t="s">
        <v>29</v>
      </c>
      <c r="J10" s="5"/>
      <c r="K10" s="2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53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53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x14ac:dyDescent="0.3">
      <c r="A13" s="4" t="s">
        <v>33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x14ac:dyDescent="0.3">
      <c r="A14" s="8">
        <f>uitgangspunten!C4</f>
        <v>1000</v>
      </c>
      <c r="B14" s="2" t="s">
        <v>2</v>
      </c>
      <c r="C14" s="7" t="s">
        <v>32</v>
      </c>
      <c r="D14" s="20">
        <f>H8</f>
        <v>212.25824175824178</v>
      </c>
      <c r="E14" s="24" t="s">
        <v>2</v>
      </c>
      <c r="F14" s="24"/>
      <c r="G14" s="7" t="s">
        <v>19</v>
      </c>
      <c r="H14" s="19">
        <f>A14-D14</f>
        <v>787.74175824175825</v>
      </c>
      <c r="I14" s="2" t="s">
        <v>34</v>
      </c>
      <c r="J14" s="2"/>
      <c r="K14" s="2"/>
      <c r="L14" s="2"/>
      <c r="M14" s="2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</row>
    <row r="15" spans="1:53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</row>
    <row r="16" spans="1:53" x14ac:dyDescent="0.3">
      <c r="A16" s="21">
        <f>H14</f>
        <v>787.74175824175825</v>
      </c>
      <c r="B16" s="2" t="s">
        <v>2</v>
      </c>
      <c r="C16" s="7" t="s">
        <v>21</v>
      </c>
      <c r="D16" s="10">
        <f>uitgangspunten!C5</f>
        <v>95</v>
      </c>
      <c r="E16" s="24" t="s">
        <v>31</v>
      </c>
      <c r="F16" s="24"/>
      <c r="G16" s="7" t="s">
        <v>19</v>
      </c>
      <c r="H16" s="13">
        <f>A16/D16*100</f>
        <v>829.20185078079817</v>
      </c>
      <c r="I16" s="5" t="s">
        <v>35</v>
      </c>
      <c r="J16" s="5"/>
      <c r="K16" s="5"/>
      <c r="L16" s="5"/>
      <c r="M16" s="5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</row>
    <row r="17" spans="1:53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</row>
    <row r="18" spans="1:53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3">
      <c r="A19" s="4" t="s">
        <v>68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3">
      <c r="A20" s="2">
        <f>H10</f>
        <v>223.4297281665703</v>
      </c>
      <c r="B20" s="22" t="s">
        <v>69</v>
      </c>
      <c r="C20" s="7" t="s">
        <v>70</v>
      </c>
      <c r="D20" s="12">
        <f>H16</f>
        <v>829.20185078079817</v>
      </c>
      <c r="E20" s="24" t="s">
        <v>71</v>
      </c>
      <c r="F20" s="24"/>
      <c r="G20" s="7" t="s">
        <v>19</v>
      </c>
      <c r="H20" s="23">
        <f>A20+D20</f>
        <v>1052.6315789473686</v>
      </c>
      <c r="I20" s="5" t="s">
        <v>72</v>
      </c>
      <c r="J20" s="5"/>
      <c r="K20" s="2"/>
      <c r="L20" s="2"/>
      <c r="M20" s="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spans="1:53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</row>
    <row r="22" spans="1:53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spans="1:53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spans="1:53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:53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1:53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:53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spans="1:53" ht="1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</row>
    <row r="29" spans="1:53" ht="1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</sheetData>
  <mergeCells count="7">
    <mergeCell ref="E20:F20"/>
    <mergeCell ref="E16:F16"/>
    <mergeCell ref="E4:F4"/>
    <mergeCell ref="E6:F6"/>
    <mergeCell ref="E8:F8"/>
    <mergeCell ref="E10:F10"/>
    <mergeCell ref="E14:F14"/>
  </mergeCells>
  <phoneticPr fontId="5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0"/>
  <sheetViews>
    <sheetView workbookViewId="0">
      <selection activeCell="G25" sqref="G25"/>
    </sheetView>
  </sheetViews>
  <sheetFormatPr defaultRowHeight="14.4" x14ac:dyDescent="0.3"/>
  <cols>
    <col min="2" max="5" width="9.6640625" customWidth="1"/>
  </cols>
  <sheetData>
    <row r="1" spans="1:29" ht="24.6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x14ac:dyDescent="0.3">
      <c r="A3" s="4" t="s">
        <v>36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x14ac:dyDescent="0.3">
      <c r="A4" s="8">
        <f>uitgangspunten!C6</f>
        <v>28.6</v>
      </c>
      <c r="B4" s="24" t="s">
        <v>37</v>
      </c>
      <c r="C4" s="24"/>
      <c r="D4" s="24"/>
      <c r="E4" s="24"/>
      <c r="F4" s="7" t="s">
        <v>38</v>
      </c>
      <c r="G4" s="10">
        <f>uitgangspunten!C10</f>
        <v>2.37</v>
      </c>
      <c r="H4" s="24" t="s">
        <v>18</v>
      </c>
      <c r="I4" s="24"/>
      <c r="J4" s="7" t="s">
        <v>19</v>
      </c>
      <c r="K4" s="10">
        <f>A4/G4</f>
        <v>12.067510548523206</v>
      </c>
      <c r="L4" s="2" t="s">
        <v>39</v>
      </c>
      <c r="M4" s="2"/>
      <c r="N4" s="2"/>
      <c r="O4" s="2"/>
      <c r="P4" s="2"/>
      <c r="Q4" s="2"/>
      <c r="R4" s="2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x14ac:dyDescent="0.3">
      <c r="A6" s="8">
        <f>K4</f>
        <v>12.067510548523206</v>
      </c>
      <c r="B6" s="24" t="s">
        <v>39</v>
      </c>
      <c r="C6" s="24"/>
      <c r="D6" s="24"/>
      <c r="E6" s="24"/>
      <c r="F6" s="7" t="s">
        <v>17</v>
      </c>
      <c r="G6" s="10">
        <f>'# worpen per week'!H6</f>
        <v>45.57692307692308</v>
      </c>
      <c r="H6" s="2" t="s">
        <v>45</v>
      </c>
      <c r="I6" s="2"/>
      <c r="J6" s="7" t="s">
        <v>19</v>
      </c>
      <c r="K6" s="10">
        <f>A6*G6</f>
        <v>550</v>
      </c>
      <c r="L6" s="2" t="s">
        <v>46</v>
      </c>
      <c r="M6" s="2"/>
      <c r="N6" s="2"/>
      <c r="O6" s="2"/>
      <c r="P6" s="2"/>
      <c r="Q6" s="2"/>
      <c r="R6" s="2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3">
      <c r="A8" s="8">
        <f>uitgangspunten!C11</f>
        <v>70</v>
      </c>
      <c r="B8" s="24" t="s">
        <v>40</v>
      </c>
      <c r="C8" s="24"/>
      <c r="D8" s="24"/>
      <c r="E8" s="24"/>
      <c r="F8" s="7" t="s">
        <v>32</v>
      </c>
      <c r="G8" s="10">
        <f>uitgangspunten!C8</f>
        <v>25.6</v>
      </c>
      <c r="H8" s="24" t="s">
        <v>41</v>
      </c>
      <c r="I8" s="24"/>
      <c r="J8" s="7" t="s">
        <v>19</v>
      </c>
      <c r="K8" s="10">
        <f>A8-G8</f>
        <v>44.4</v>
      </c>
      <c r="L8" s="2" t="s">
        <v>42</v>
      </c>
      <c r="M8" s="2"/>
      <c r="N8" s="2"/>
      <c r="O8" s="2"/>
      <c r="P8" s="2"/>
      <c r="Q8" s="2"/>
      <c r="R8" s="2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x14ac:dyDescent="0.3">
      <c r="A10" s="8">
        <f>K8</f>
        <v>44.4</v>
      </c>
      <c r="B10" s="24" t="s">
        <v>42</v>
      </c>
      <c r="C10" s="24"/>
      <c r="D10" s="24"/>
      <c r="E10" s="24"/>
      <c r="F10" s="7" t="s">
        <v>21</v>
      </c>
      <c r="G10" s="10">
        <v>7</v>
      </c>
      <c r="H10" s="24" t="s">
        <v>43</v>
      </c>
      <c r="I10" s="24"/>
      <c r="J10" s="7" t="s">
        <v>19</v>
      </c>
      <c r="K10" s="16">
        <f>A10/G10</f>
        <v>6.3428571428571425</v>
      </c>
      <c r="L10" s="2" t="s">
        <v>44</v>
      </c>
      <c r="M10" s="2"/>
      <c r="N10" s="2"/>
      <c r="O10" s="2"/>
      <c r="P10" s="2"/>
      <c r="Q10" s="2"/>
      <c r="R10" s="2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3">
      <c r="A11" s="2"/>
      <c r="B11" s="2"/>
      <c r="C11" s="2"/>
      <c r="D11" s="2"/>
      <c r="E11" s="2"/>
      <c r="F11" s="2"/>
      <c r="G11" s="1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3">
      <c r="A12" s="8">
        <f>K6</f>
        <v>550</v>
      </c>
      <c r="B12" s="25" t="s">
        <v>46</v>
      </c>
      <c r="C12" s="25"/>
      <c r="D12" s="25"/>
      <c r="E12" s="25"/>
      <c r="F12" s="7" t="s">
        <v>47</v>
      </c>
      <c r="G12" s="16">
        <f>K10</f>
        <v>6.3428571428571425</v>
      </c>
      <c r="H12" s="24" t="s">
        <v>48</v>
      </c>
      <c r="I12" s="24"/>
      <c r="J12" s="7" t="s">
        <v>19</v>
      </c>
      <c r="K12" s="10">
        <f>A12*G12</f>
        <v>3488.5714285714284</v>
      </c>
      <c r="L12" s="2" t="s">
        <v>49</v>
      </c>
      <c r="M12" s="2"/>
      <c r="N12" s="2"/>
      <c r="O12" s="2"/>
      <c r="P12" s="2"/>
      <c r="Q12" s="2"/>
      <c r="R12" s="2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3">
      <c r="A14" s="8">
        <f>K12</f>
        <v>3488.5714285714284</v>
      </c>
      <c r="B14" s="24" t="s">
        <v>49</v>
      </c>
      <c r="C14" s="24"/>
      <c r="D14" s="24"/>
      <c r="E14" s="24"/>
      <c r="F14" s="7" t="s">
        <v>38</v>
      </c>
      <c r="G14" s="10">
        <f>uitgangspunten!C5</f>
        <v>95</v>
      </c>
      <c r="H14" s="24" t="s">
        <v>31</v>
      </c>
      <c r="I14" s="24"/>
      <c r="J14" s="7" t="s">
        <v>19</v>
      </c>
      <c r="K14" s="13">
        <f>A14/G14*100</f>
        <v>3672.1804511278192</v>
      </c>
      <c r="L14" s="5" t="s">
        <v>50</v>
      </c>
      <c r="M14" s="5"/>
      <c r="N14" s="5"/>
      <c r="O14" s="5"/>
      <c r="P14" s="2"/>
      <c r="Q14" s="2"/>
      <c r="R14" s="2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ht="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ht="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ht="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ht="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ht="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ht="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ht="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ht="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1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ht="1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ht="1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ht="1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ht="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ht="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ht="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ht="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ht="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ht="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ht="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ht="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ht="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ht="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ht="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ht="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ht="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ht="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ht="1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ht="1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ht="1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ht="1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ht="1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ht="1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ht="1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ht="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ht="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ht="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ht="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ht="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ht="1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ht="1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ht="1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ht="1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ht="1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ht="1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ht="1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ht="1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5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15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ht="15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5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ht="15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ht="15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ht="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ht="15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ht="15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5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5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15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15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5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5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ht="15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ht="15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ht="15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ht="15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5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ht="15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ht="15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ht="15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ht="15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5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5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ht="15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ht="15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ht="15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5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5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ht="15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:29" ht="15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:29" ht="15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5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5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1:29" ht="15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1:29" ht="15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1:29" ht="15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1:29" ht="15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15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1:29" ht="15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1:29" ht="15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15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5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15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15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15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15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1:29" ht="15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1:29" ht="15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1:29" ht="15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15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1:29" ht="15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5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15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5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1:29" ht="15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1:29" ht="15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15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1:29" ht="15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1:29" ht="15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1:29" ht="15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1:29" ht="15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1:29" ht="15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1:29" ht="15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1:29" ht="15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15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1:29" ht="15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1:29" ht="15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1:29" ht="15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1:29" ht="15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1:29" ht="15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1:29" ht="15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1:29" ht="15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1:29" ht="15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1:29" ht="15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15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1:29" ht="15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1:29" ht="15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1:29" ht="15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1:29" ht="15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1:29" ht="15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1:29" ht="15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1:29" ht="15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1:29" ht="15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1:29" ht="15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1:29" ht="15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1:29" ht="15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1:29" ht="15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1:29" ht="15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15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1:29" ht="15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1:29" ht="15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1:29" ht="15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1:29" ht="15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15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1:29" ht="15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1:29" ht="15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1:29" ht="15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1:29" ht="15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15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1:29" ht="15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1:29" ht="15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15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1:29" ht="15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1:29" ht="15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1:29" ht="15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1:29" ht="15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1:29" ht="15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1:29" ht="15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1:29" ht="15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1:29" ht="15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1:29" ht="15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1:29" ht="15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15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1:29" ht="15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1:29" ht="15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1:29" ht="15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1:29" ht="15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1:29" ht="15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1:29" ht="15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1:29" ht="15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1:29" ht="15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1:29" ht="15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1:29" ht="15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1:29" ht="15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1:29" ht="15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1:29" ht="15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1:29" ht="15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1:29" ht="15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1:29" ht="15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1:29" ht="15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1:29" ht="15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1:29" ht="15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1:29" ht="15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1:29" ht="15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1:29" ht="15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1:29" ht="15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1:29" ht="15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1:29" ht="15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1:29" ht="15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1:29" ht="15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1:29" ht="15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1:29" ht="15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15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1:29" ht="15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15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ht="15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ht="15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ht="15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spans="1:29" ht="15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spans="1:29" ht="15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spans="1:29" ht="15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spans="1:29" ht="15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spans="1:29" ht="15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spans="1:29" ht="15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15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spans="1:29" ht="15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spans="1:29" ht="15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spans="1:29" ht="15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spans="1:29" ht="15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spans="1:29" ht="15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spans="1:29" ht="15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spans="1:29" ht="15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spans="1:29" ht="15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spans="1:29" ht="15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spans="1:29" ht="15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spans="1:29" ht="15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spans="1:29" ht="15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spans="1:29" ht="15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spans="1:29" ht="15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spans="1:29" ht="15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spans="1:29" ht="15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spans="1:29" ht="15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spans="1:29" ht="15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spans="1:29" ht="15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spans="1:29" ht="15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spans="1:29" ht="15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spans="1:29" ht="15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spans="1:29" ht="15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spans="1:29" ht="15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spans="1:29" ht="15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spans="1:29" ht="15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15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spans="1:29" ht="15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spans="1:29" ht="15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spans="1:29" ht="15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spans="1:29" ht="15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spans="1:29" ht="15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spans="1:29" ht="1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spans="1:29" ht="1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spans="1:29" ht="1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spans="1:29" ht="1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spans="1:29" ht="1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spans="1:29" ht="15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spans="1:29" ht="15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spans="1:29" ht="15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spans="1:29" ht="15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spans="1:29" ht="15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</sheetData>
  <mergeCells count="11">
    <mergeCell ref="B12:E12"/>
    <mergeCell ref="H12:I12"/>
    <mergeCell ref="B14:E14"/>
    <mergeCell ref="H14:I14"/>
    <mergeCell ref="B10:E10"/>
    <mergeCell ref="H10:I10"/>
    <mergeCell ref="H8:I8"/>
    <mergeCell ref="B4:E4"/>
    <mergeCell ref="H4:I4"/>
    <mergeCell ref="B6:E6"/>
    <mergeCell ref="B8:E8"/>
  </mergeCells>
  <phoneticPr fontId="5" type="noConversion"/>
  <pageMargins left="0.7" right="0.7" top="0.75" bottom="0.75" header="0.3" footer="0.3"/>
  <pageSetup paperSize="9" scale="1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2"/>
  <sheetViews>
    <sheetView workbookViewId="0">
      <selection activeCell="I22" sqref="I22"/>
    </sheetView>
  </sheetViews>
  <sheetFormatPr defaultRowHeight="14.4" x14ac:dyDescent="0.3"/>
  <cols>
    <col min="2" max="5" width="9.6640625" customWidth="1"/>
  </cols>
  <sheetData>
    <row r="1" spans="1:32" ht="24.6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x14ac:dyDescent="0.3">
      <c r="A3" s="4" t="s">
        <v>66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x14ac:dyDescent="0.3">
      <c r="A4" s="8">
        <f>uitgangspunten!C7</f>
        <v>27.8</v>
      </c>
      <c r="B4" s="24" t="s">
        <v>51</v>
      </c>
      <c r="C4" s="24"/>
      <c r="D4" s="24"/>
      <c r="E4" s="24"/>
      <c r="F4" s="7" t="s">
        <v>38</v>
      </c>
      <c r="G4" s="10">
        <f>uitgangspunten!C10</f>
        <v>2.37</v>
      </c>
      <c r="H4" s="24" t="s">
        <v>18</v>
      </c>
      <c r="I4" s="24"/>
      <c r="J4" s="7" t="s">
        <v>19</v>
      </c>
      <c r="K4" s="10">
        <f>A4/G4</f>
        <v>11.729957805907173</v>
      </c>
      <c r="L4" s="2" t="s">
        <v>52</v>
      </c>
      <c r="M4" s="2"/>
      <c r="N4" s="2"/>
      <c r="O4" s="2"/>
      <c r="P4" s="2"/>
      <c r="Q4" s="2"/>
      <c r="R4" s="2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x14ac:dyDescent="0.3">
      <c r="A6" s="8">
        <f>K4</f>
        <v>11.729957805907173</v>
      </c>
      <c r="B6" s="24" t="s">
        <v>51</v>
      </c>
      <c r="C6" s="24"/>
      <c r="D6" s="24"/>
      <c r="E6" s="24"/>
      <c r="F6" s="7" t="s">
        <v>17</v>
      </c>
      <c r="G6" s="10">
        <f>'# worpen per week'!H6</f>
        <v>45.57692307692308</v>
      </c>
      <c r="H6" s="2" t="s">
        <v>45</v>
      </c>
      <c r="I6" s="2"/>
      <c r="J6" s="7" t="s">
        <v>19</v>
      </c>
      <c r="K6" s="10">
        <f>A6*G6</f>
        <v>534.61538461538464</v>
      </c>
      <c r="L6" s="2" t="s">
        <v>53</v>
      </c>
      <c r="M6" s="2"/>
      <c r="N6" s="2"/>
      <c r="O6" s="2"/>
      <c r="P6" s="2"/>
      <c r="Q6" s="2"/>
      <c r="R6" s="2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x14ac:dyDescent="0.3">
      <c r="A8" s="8">
        <f>uitgangspunten!C14</f>
        <v>118</v>
      </c>
      <c r="B8" s="24" t="s">
        <v>54</v>
      </c>
      <c r="C8" s="24"/>
      <c r="D8" s="24"/>
      <c r="E8" s="24"/>
      <c r="F8" s="7" t="s">
        <v>32</v>
      </c>
      <c r="G8" s="10">
        <f>uitgangspunten!C12</f>
        <v>25</v>
      </c>
      <c r="H8" s="24" t="s">
        <v>55</v>
      </c>
      <c r="I8" s="24"/>
      <c r="J8" s="7" t="s">
        <v>19</v>
      </c>
      <c r="K8" s="10">
        <f>A8-G8</f>
        <v>93</v>
      </c>
      <c r="L8" s="2" t="s">
        <v>56</v>
      </c>
      <c r="M8" s="2"/>
      <c r="N8" s="2"/>
      <c r="O8" s="2"/>
      <c r="P8" s="2"/>
      <c r="Q8" s="2"/>
      <c r="R8" s="2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x14ac:dyDescent="0.3">
      <c r="A10" s="8">
        <f>K8</f>
        <v>93</v>
      </c>
      <c r="B10" s="24" t="s">
        <v>57</v>
      </c>
      <c r="C10" s="24"/>
      <c r="D10" s="24"/>
      <c r="E10" s="24"/>
      <c r="F10" s="7" t="s">
        <v>21</v>
      </c>
      <c r="G10" s="10">
        <f>uitgangspunten!F13</f>
        <v>0.8</v>
      </c>
      <c r="H10" s="24" t="s">
        <v>58</v>
      </c>
      <c r="I10" s="24"/>
      <c r="J10" s="7" t="s">
        <v>19</v>
      </c>
      <c r="K10" s="16">
        <f>A10/G10</f>
        <v>116.25</v>
      </c>
      <c r="L10" s="2" t="s">
        <v>59</v>
      </c>
      <c r="M10" s="2"/>
      <c r="N10" s="2"/>
      <c r="O10" s="2"/>
      <c r="P10" s="2"/>
      <c r="Q10" s="2"/>
      <c r="R10" s="2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x14ac:dyDescent="0.3">
      <c r="A11" s="2"/>
      <c r="B11" s="2"/>
      <c r="C11" s="2"/>
      <c r="D11" s="2"/>
      <c r="E11" s="2"/>
      <c r="F11" s="2"/>
      <c r="G11" s="1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3">
      <c r="A12" s="18">
        <f>K10</f>
        <v>116.25</v>
      </c>
      <c r="B12" s="24" t="s">
        <v>59</v>
      </c>
      <c r="C12" s="24"/>
      <c r="D12" s="24"/>
      <c r="E12" s="24"/>
      <c r="F12" s="7" t="s">
        <v>21</v>
      </c>
      <c r="G12" s="10">
        <v>7</v>
      </c>
      <c r="H12" s="2" t="s">
        <v>61</v>
      </c>
      <c r="I12" s="2"/>
      <c r="J12" s="7" t="s">
        <v>19</v>
      </c>
      <c r="K12" s="10">
        <f>A12/G12</f>
        <v>16.607142857142858</v>
      </c>
      <c r="L12" s="2" t="s">
        <v>62</v>
      </c>
      <c r="M12" s="2"/>
      <c r="N12" s="2"/>
      <c r="O12" s="2"/>
      <c r="P12" s="2"/>
      <c r="Q12" s="2"/>
      <c r="R12" s="2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3">
      <c r="A13" s="2"/>
      <c r="B13" s="2"/>
      <c r="C13" s="2"/>
      <c r="D13" s="2"/>
      <c r="E13" s="2"/>
      <c r="F13" s="2"/>
      <c r="G13" s="10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x14ac:dyDescent="0.3">
      <c r="A14" s="8">
        <f>K6</f>
        <v>534.61538461538464</v>
      </c>
      <c r="B14" s="24" t="s">
        <v>60</v>
      </c>
      <c r="C14" s="24"/>
      <c r="D14" s="24"/>
      <c r="E14" s="24"/>
      <c r="F14" s="7" t="s">
        <v>47</v>
      </c>
      <c r="G14" s="16">
        <f>K12</f>
        <v>16.607142857142858</v>
      </c>
      <c r="H14" s="24" t="s">
        <v>63</v>
      </c>
      <c r="I14" s="24"/>
      <c r="J14" s="7" t="s">
        <v>19</v>
      </c>
      <c r="K14" s="10">
        <f>A14*G14</f>
        <v>8878.4340659340669</v>
      </c>
      <c r="L14" s="2" t="s">
        <v>64</v>
      </c>
      <c r="M14" s="2"/>
      <c r="N14" s="2"/>
      <c r="O14" s="2"/>
      <c r="P14" s="2"/>
      <c r="Q14" s="2"/>
      <c r="R14" s="2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3">
      <c r="A16" s="8">
        <f>K14</f>
        <v>8878.4340659340669</v>
      </c>
      <c r="B16" s="24" t="s">
        <v>64</v>
      </c>
      <c r="C16" s="24"/>
      <c r="D16" s="24"/>
      <c r="E16" s="24"/>
      <c r="F16" s="7" t="s">
        <v>38</v>
      </c>
      <c r="G16" s="10">
        <f>uitgangspunten!C5</f>
        <v>95</v>
      </c>
      <c r="H16" s="24" t="s">
        <v>31</v>
      </c>
      <c r="I16" s="24"/>
      <c r="J16" s="7" t="s">
        <v>19</v>
      </c>
      <c r="K16" s="13">
        <f>A16/G16*100</f>
        <v>9345.7200694042804</v>
      </c>
      <c r="L16" s="5" t="s">
        <v>65</v>
      </c>
      <c r="M16" s="5"/>
      <c r="N16" s="5"/>
      <c r="O16" s="5"/>
      <c r="P16" s="2"/>
      <c r="Q16" s="2"/>
      <c r="R16" s="2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1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1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1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1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1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32" ht="1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32" ht="1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32" ht="1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32" ht="1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32" ht="1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32" ht="1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32" ht="1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32" ht="1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32" ht="1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32" ht="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32" ht="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32" ht="1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2" ht="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5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5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5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5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5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5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5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5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5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5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5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5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5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5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5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5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5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5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5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5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5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5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5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5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5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5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5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5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5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5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5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5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5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5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5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5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5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5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5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5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5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5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5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5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5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5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5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5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5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5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5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5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5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5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5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5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5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5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5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5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5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5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5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5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5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5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5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5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5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5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5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5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5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5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5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5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5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5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5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5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5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5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5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5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5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5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5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5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5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5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5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5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5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5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5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5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5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5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5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5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5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5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5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5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5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5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5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5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5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5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5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5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5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5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5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5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5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5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 ht="15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 ht="15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5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5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5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5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5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15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5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5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5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5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5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5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5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5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5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5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5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5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</sheetData>
  <mergeCells count="12">
    <mergeCell ref="B14:E14"/>
    <mergeCell ref="H14:I14"/>
    <mergeCell ref="B16:E16"/>
    <mergeCell ref="H16:I16"/>
    <mergeCell ref="B12:E12"/>
    <mergeCell ref="B10:E10"/>
    <mergeCell ref="H10:I10"/>
    <mergeCell ref="B4:E4"/>
    <mergeCell ref="H4:I4"/>
    <mergeCell ref="B6:E6"/>
    <mergeCell ref="B8:E8"/>
    <mergeCell ref="H8:I8"/>
  </mergeCells>
  <phoneticPr fontId="5" type="noConversion"/>
  <pageMargins left="0.7" right="0.7" top="0.75" bottom="0.75" header="0.3" footer="0.3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uitgangspunten</vt:lpstr>
      <vt:lpstr># worpen per week</vt:lpstr>
      <vt:lpstr>zeugenhokken</vt:lpstr>
      <vt:lpstr>biggenhokken</vt:lpstr>
      <vt:lpstr>vleesvarkenshokken</vt:lpstr>
    </vt:vector>
  </TitlesOfParts>
  <Company>Vinny27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ferri hendriks</dc:creator>
  <cp:lastModifiedBy>Wim Vugteveen</cp:lastModifiedBy>
  <cp:lastPrinted>2013-09-02T09:22:17Z</cp:lastPrinted>
  <dcterms:created xsi:type="dcterms:W3CDTF">2013-08-30T18:28:19Z</dcterms:created>
  <dcterms:modified xsi:type="dcterms:W3CDTF">2018-12-21T07:13:41Z</dcterms:modified>
</cp:coreProperties>
</file>